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66925"/>
  <mc:AlternateContent xmlns:mc="http://schemas.openxmlformats.org/markup-compatibility/2006">
    <mc:Choice Requires="x15">
      <x15ac:absPath xmlns:x15ac="http://schemas.microsoft.com/office/spreadsheetml/2010/11/ac" url="F:\あきこＸＰ\レンタルスキー事業部\"/>
    </mc:Choice>
  </mc:AlternateContent>
  <xr:revisionPtr revIDLastSave="0" documentId="13_ncr:1_{D717B2D4-0E7B-48C0-A99B-EB17326DB2FA}" xr6:coauthVersionLast="47" xr6:coauthVersionMax="47" xr10:uidLastSave="{00000000-0000-0000-0000-000000000000}"/>
  <bookViews>
    <workbookView xWindow="-120" yWindow="-120" windowWidth="28110" windowHeight="16440" xr2:uid="{00000000-000D-0000-FFFF-FFFF00000000}"/>
  </bookViews>
  <sheets>
    <sheet name="入力用（1ページ目のみ）" sheetId="39" r:id="rId1"/>
    <sheet name="手書き用" sheetId="2" r:id="rId2"/>
    <sheet name="Sheet2" sheetId="10" r:id="rId3"/>
  </sheets>
  <definedNames>
    <definedName name="_xlnm.Print_Area" localSheetId="0">'入力用（1ページ目のみ）'!$A$1:$BB$58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39" l="1"/>
  <c r="W28" i="39"/>
  <c r="AI40" i="39"/>
  <c r="U8" i="39"/>
  <c r="AP50" i="39"/>
  <c r="V13" i="39" l="1"/>
  <c r="V14" i="39"/>
  <c r="V15" i="39"/>
  <c r="V16" i="39"/>
  <c r="V17" i="39"/>
  <c r="V18" i="39"/>
  <c r="V19" i="39"/>
  <c r="V20" i="39"/>
  <c r="V21" i="39"/>
  <c r="V22" i="39"/>
  <c r="V23" i="39"/>
  <c r="V24" i="39"/>
  <c r="V25" i="39"/>
  <c r="V26" i="39"/>
  <c r="V27" i="39"/>
  <c r="V28" i="39"/>
  <c r="V29" i="39"/>
  <c r="V30" i="39"/>
  <c r="V31" i="39"/>
  <c r="V32" i="39"/>
  <c r="V33" i="39"/>
  <c r="V34" i="39"/>
  <c r="V35" i="39"/>
  <c r="V36" i="39"/>
  <c r="V37" i="39"/>
  <c r="S3" i="39"/>
  <c r="BB57" i="39"/>
  <c r="BB40" i="39"/>
  <c r="AU49" i="39"/>
  <c r="AU45" i="39"/>
  <c r="AU41" i="39"/>
  <c r="AQ57" i="39"/>
  <c r="AQ53" i="39"/>
  <c r="AQ49" i="39"/>
  <c r="AQ45" i="39"/>
  <c r="AQ46" i="39"/>
  <c r="AQ44" i="39"/>
  <c r="AQ41" i="39"/>
  <c r="AM57" i="39"/>
  <c r="AM53" i="39"/>
  <c r="AM49" i="39"/>
  <c r="AM45" i="39"/>
  <c r="AM41" i="39"/>
  <c r="AU53" i="39" l="1"/>
  <c r="S27" i="39"/>
  <c r="T27" i="39"/>
  <c r="U27" i="39"/>
  <c r="W27" i="39"/>
  <c r="S28" i="39"/>
  <c r="T28" i="39"/>
  <c r="U28" i="39"/>
  <c r="S29" i="39"/>
  <c r="T29" i="39"/>
  <c r="U29" i="39"/>
  <c r="W29" i="39"/>
  <c r="S30" i="39"/>
  <c r="T30" i="39"/>
  <c r="U30" i="39"/>
  <c r="W30" i="39"/>
  <c r="S31" i="39"/>
  <c r="T31" i="39"/>
  <c r="U31" i="39"/>
  <c r="W31" i="39"/>
  <c r="S32" i="39"/>
  <c r="T32" i="39"/>
  <c r="U32" i="39"/>
  <c r="W32" i="39"/>
  <c r="S33" i="39"/>
  <c r="T33" i="39"/>
  <c r="U33" i="39"/>
  <c r="W33" i="39"/>
  <c r="S34" i="39"/>
  <c r="T34" i="39"/>
  <c r="U34" i="39"/>
  <c r="W34" i="39"/>
  <c r="S35" i="39"/>
  <c r="T35" i="39"/>
  <c r="U35" i="39"/>
  <c r="W35" i="39"/>
  <c r="S36" i="39"/>
  <c r="T36" i="39"/>
  <c r="U36" i="39"/>
  <c r="W36" i="39"/>
  <c r="S37" i="39"/>
  <c r="T37" i="39"/>
  <c r="U37" i="39"/>
  <c r="W37" i="39"/>
  <c r="AC30" i="39"/>
  <c r="AI41" i="39" l="1"/>
  <c r="BA40" i="39"/>
  <c r="AU42" i="39"/>
  <c r="AQ40" i="39"/>
  <c r="W9" i="39"/>
  <c r="W10" i="39"/>
  <c r="W11" i="39"/>
  <c r="W12" i="39"/>
  <c r="W13" i="39"/>
  <c r="W14" i="39"/>
  <c r="W15" i="39"/>
  <c r="W16" i="39"/>
  <c r="W17" i="39"/>
  <c r="W18" i="39"/>
  <c r="W19" i="39"/>
  <c r="W20" i="39"/>
  <c r="W21" i="39"/>
  <c r="W22" i="39"/>
  <c r="W23" i="39"/>
  <c r="W24" i="39"/>
  <c r="W25" i="39"/>
  <c r="W26" i="39"/>
  <c r="W8" i="39"/>
  <c r="U9" i="39"/>
  <c r="U10" i="39"/>
  <c r="U11" i="39"/>
  <c r="U12" i="39"/>
  <c r="U13" i="39"/>
  <c r="U14" i="39"/>
  <c r="U15" i="39"/>
  <c r="U16" i="39"/>
  <c r="U17" i="39"/>
  <c r="U18" i="39"/>
  <c r="U19" i="39"/>
  <c r="U20" i="39"/>
  <c r="U21" i="39"/>
  <c r="U22" i="39"/>
  <c r="U23" i="39"/>
  <c r="U24" i="39"/>
  <c r="U25" i="39"/>
  <c r="U26" i="39"/>
  <c r="V8" i="39"/>
  <c r="R38" i="39"/>
  <c r="V10" i="39"/>
  <c r="V11" i="39"/>
  <c r="V12" i="39"/>
  <c r="V9" i="39"/>
  <c r="AD35" i="39" l="1"/>
  <c r="AC35" i="39" s="1"/>
  <c r="AD31" i="39"/>
  <c r="AC31" i="39" s="1"/>
  <c r="AD27" i="39"/>
  <c r="AC27" i="39" s="1"/>
  <c r="AD23" i="39"/>
  <c r="AC23" i="39" s="1"/>
  <c r="AD19" i="39"/>
  <c r="AC19" i="39" s="1"/>
  <c r="AD15" i="39"/>
  <c r="AC15" i="39" s="1"/>
  <c r="AD13" i="39"/>
  <c r="AC13" i="39" s="1"/>
  <c r="AD36" i="39"/>
  <c r="AC36" i="39" s="1"/>
  <c r="AD24" i="39"/>
  <c r="AC24" i="39" s="1"/>
  <c r="AD34" i="39"/>
  <c r="AC34" i="39" s="1"/>
  <c r="AD30" i="39"/>
  <c r="AD26" i="39"/>
  <c r="AC26" i="39" s="1"/>
  <c r="AD22" i="39"/>
  <c r="AC22" i="39" s="1"/>
  <c r="AD18" i="39"/>
  <c r="AC18" i="39" s="1"/>
  <c r="AD14" i="39"/>
  <c r="AC14" i="39" s="1"/>
  <c r="AD28" i="39"/>
  <c r="AC28" i="39" s="1"/>
  <c r="AD16" i="39"/>
  <c r="AC16" i="39" s="1"/>
  <c r="AD37" i="39"/>
  <c r="AC37" i="39" s="1"/>
  <c r="AD33" i="39"/>
  <c r="AC33" i="39" s="1"/>
  <c r="AD29" i="39"/>
  <c r="AC29" i="39" s="1"/>
  <c r="AD25" i="39"/>
  <c r="AC25" i="39" s="1"/>
  <c r="AD21" i="39"/>
  <c r="AC21" i="39" s="1"/>
  <c r="AD17" i="39"/>
  <c r="AC17" i="39" s="1"/>
  <c r="AD32" i="39"/>
  <c r="AC32" i="39" s="1"/>
  <c r="AD20" i="39"/>
  <c r="AC20" i="39" s="1"/>
  <c r="AF27" i="39"/>
  <c r="AE27" i="39" s="1"/>
  <c r="AD12" i="39"/>
  <c r="AC12" i="39" s="1"/>
  <c r="AF23" i="39"/>
  <c r="AE23" i="39" s="1"/>
  <c r="AF21" i="39"/>
  <c r="AE21" i="39" s="1"/>
  <c r="AF24" i="39"/>
  <c r="AE24" i="39" s="1"/>
  <c r="AF18" i="39"/>
  <c r="AE18" i="39" s="1"/>
  <c r="AF19" i="39"/>
  <c r="AE19" i="39" s="1"/>
  <c r="AF16" i="39"/>
  <c r="AE16" i="39" s="1"/>
  <c r="AF20" i="39"/>
  <c r="AE20" i="39" s="1"/>
  <c r="AF26" i="39"/>
  <c r="AE26" i="39" s="1"/>
  <c r="AF22" i="39"/>
  <c r="AE22" i="39" s="1"/>
  <c r="BB58" i="39" l="1"/>
  <c r="BA58" i="39"/>
  <c r="AY58" i="39"/>
  <c r="AX58" i="39"/>
  <c r="AU58" i="39"/>
  <c r="AT58" i="39"/>
  <c r="AQ58" i="39"/>
  <c r="AP58" i="39"/>
  <c r="AM58" i="39"/>
  <c r="AL58" i="39"/>
  <c r="AI58" i="39"/>
  <c r="AH58" i="39"/>
  <c r="BA57" i="39"/>
  <c r="AY57" i="39"/>
  <c r="AX57" i="39"/>
  <c r="AU57" i="39"/>
  <c r="AT57" i="39"/>
  <c r="AP57" i="39"/>
  <c r="AL57" i="39"/>
  <c r="AI57" i="39"/>
  <c r="AH57" i="39"/>
  <c r="BB56" i="39"/>
  <c r="BA56" i="39"/>
  <c r="AY56" i="39"/>
  <c r="AX56" i="39"/>
  <c r="AU56" i="39"/>
  <c r="AT56" i="39"/>
  <c r="AQ56" i="39"/>
  <c r="AP56" i="39"/>
  <c r="AM56" i="39"/>
  <c r="AL56" i="39"/>
  <c r="AI56" i="39"/>
  <c r="AH56" i="39"/>
  <c r="BB54" i="39"/>
  <c r="BA54" i="39"/>
  <c r="AY54" i="39"/>
  <c r="AX54" i="39"/>
  <c r="AU54" i="39"/>
  <c r="AT54" i="39"/>
  <c r="AQ54" i="39"/>
  <c r="AP54" i="39"/>
  <c r="AM54" i="39"/>
  <c r="AL54" i="39"/>
  <c r="AI54" i="39"/>
  <c r="AH54" i="39"/>
  <c r="BB53" i="39"/>
  <c r="BA53" i="39"/>
  <c r="AY53" i="39"/>
  <c r="AX53" i="39"/>
  <c r="AT53" i="39"/>
  <c r="AP53" i="39"/>
  <c r="AL53" i="39"/>
  <c r="AI53" i="39"/>
  <c r="AH53" i="39"/>
  <c r="BB52" i="39"/>
  <c r="BA52" i="39"/>
  <c r="AY52" i="39"/>
  <c r="AX52" i="39"/>
  <c r="AU52" i="39"/>
  <c r="AT52" i="39"/>
  <c r="AQ52" i="39"/>
  <c r="AP52" i="39"/>
  <c r="AM52" i="39"/>
  <c r="AL52" i="39"/>
  <c r="AI52" i="39"/>
  <c r="AH52" i="39"/>
  <c r="BB50" i="39"/>
  <c r="BA50" i="39"/>
  <c r="AY50" i="39"/>
  <c r="AX50" i="39"/>
  <c r="AU50" i="39"/>
  <c r="AT50" i="39"/>
  <c r="AQ50" i="39"/>
  <c r="AM50" i="39"/>
  <c r="AL50" i="39"/>
  <c r="AI50" i="39"/>
  <c r="AH50" i="39"/>
  <c r="BB49" i="39"/>
  <c r="BA49" i="39"/>
  <c r="AY49" i="39"/>
  <c r="AX49" i="39"/>
  <c r="AT49" i="39"/>
  <c r="AP49" i="39"/>
  <c r="AL49" i="39"/>
  <c r="AI49" i="39"/>
  <c r="AH49" i="39"/>
  <c r="BB48" i="39"/>
  <c r="BA48" i="39"/>
  <c r="AY48" i="39"/>
  <c r="AX48" i="39"/>
  <c r="AU48" i="39"/>
  <c r="AT48" i="39"/>
  <c r="AQ48" i="39"/>
  <c r="AP48" i="39"/>
  <c r="AM48" i="39"/>
  <c r="AL48" i="39"/>
  <c r="AI48" i="39"/>
  <c r="AH48" i="39"/>
  <c r="BB46" i="39"/>
  <c r="BA46" i="39"/>
  <c r="AY46" i="39"/>
  <c r="AX46" i="39"/>
  <c r="AU46" i="39"/>
  <c r="AT46" i="39"/>
  <c r="AP46" i="39"/>
  <c r="AM46" i="39"/>
  <c r="AL46" i="39"/>
  <c r="AI46" i="39"/>
  <c r="AH46" i="39"/>
  <c r="BB45" i="39"/>
  <c r="BA45" i="39"/>
  <c r="AY45" i="39"/>
  <c r="AX45" i="39"/>
  <c r="AT45" i="39"/>
  <c r="AP45" i="39"/>
  <c r="AL45" i="39"/>
  <c r="AI45" i="39"/>
  <c r="AH45" i="39"/>
  <c r="BB44" i="39"/>
  <c r="BA44" i="39"/>
  <c r="AY44" i="39"/>
  <c r="AX44" i="39"/>
  <c r="AU44" i="39"/>
  <c r="AT44" i="39"/>
  <c r="AP44" i="39"/>
  <c r="AM44" i="39"/>
  <c r="AL44" i="39"/>
  <c r="AI44" i="39"/>
  <c r="AH44" i="39"/>
  <c r="BB42" i="39"/>
  <c r="BA42" i="39"/>
  <c r="AY42" i="39"/>
  <c r="AX42" i="39"/>
  <c r="AT42" i="39"/>
  <c r="AQ42" i="39"/>
  <c r="AP42" i="39"/>
  <c r="AM42" i="39"/>
  <c r="AL42" i="39"/>
  <c r="AI42" i="39"/>
  <c r="AH42" i="39"/>
  <c r="BB41" i="39"/>
  <c r="BA41" i="39"/>
  <c r="AY41" i="39"/>
  <c r="AX41" i="39"/>
  <c r="AT41" i="39"/>
  <c r="AP41" i="39"/>
  <c r="AL41" i="39"/>
  <c r="AH41" i="39"/>
  <c r="AY40" i="39"/>
  <c r="AX40" i="39"/>
  <c r="AU40" i="39"/>
  <c r="AT40" i="39"/>
  <c r="AP40" i="39"/>
  <c r="AM40" i="39"/>
  <c r="AL40" i="39"/>
  <c r="AH40" i="39"/>
  <c r="B38" i="39"/>
  <c r="T26" i="39"/>
  <c r="S26" i="39"/>
  <c r="T25" i="39"/>
  <c r="S25" i="39"/>
  <c r="T24" i="39"/>
  <c r="S24" i="39"/>
  <c r="T23" i="39"/>
  <c r="S23" i="39"/>
  <c r="T22" i="39"/>
  <c r="S22" i="39"/>
  <c r="T21" i="39"/>
  <c r="S21" i="39"/>
  <c r="T20" i="39"/>
  <c r="S20" i="39"/>
  <c r="T19" i="39"/>
  <c r="S19" i="39"/>
  <c r="T18" i="39"/>
  <c r="S18" i="39"/>
  <c r="T17" i="39"/>
  <c r="S17" i="39"/>
  <c r="T16" i="39"/>
  <c r="S16" i="39"/>
  <c r="T15" i="39"/>
  <c r="S15" i="39"/>
  <c r="T14" i="39"/>
  <c r="S14" i="39"/>
  <c r="T13" i="39"/>
  <c r="S13" i="39"/>
  <c r="T12" i="39"/>
  <c r="S12" i="39"/>
  <c r="T11" i="39"/>
  <c r="S11" i="39"/>
  <c r="T10" i="39"/>
  <c r="S10" i="39"/>
  <c r="T9" i="39"/>
  <c r="S9" i="39"/>
  <c r="T8" i="39"/>
  <c r="S8" i="39"/>
  <c r="S5" i="39"/>
  <c r="S4" i="39"/>
  <c r="AB25" i="39" l="1"/>
  <c r="AA25" i="39" s="1"/>
  <c r="AB12" i="39"/>
  <c r="AA12" i="39" s="1"/>
  <c r="AB14" i="39"/>
  <c r="AB16" i="39"/>
  <c r="AA16" i="39" s="1"/>
  <c r="AB28" i="39"/>
  <c r="AA28" i="39" s="1"/>
  <c r="AB27" i="39"/>
  <c r="AA27" i="39" s="1"/>
  <c r="AB26" i="39"/>
  <c r="AA26" i="39" s="1"/>
  <c r="AB19" i="39"/>
  <c r="AA19" i="39" s="1"/>
  <c r="AB21" i="39"/>
  <c r="AA21" i="39" s="1"/>
  <c r="AB29" i="39"/>
  <c r="AA29" i="39" s="1"/>
  <c r="AB13" i="39"/>
  <c r="AA13" i="39" s="1"/>
</calcChain>
</file>

<file path=xl/sharedStrings.xml><?xml version="1.0" encoding="utf-8"?>
<sst xmlns="http://schemas.openxmlformats.org/spreadsheetml/2006/main" count="89" uniqueCount="62">
  <si>
    <t>実施日</t>
    <rPh sb="0" eb="3">
      <t>ジッシビ</t>
    </rPh>
    <phoneticPr fontId="1"/>
  </si>
  <si>
    <t>学校名</t>
    <rPh sb="0" eb="3">
      <t>ガッコウメイ</t>
    </rPh>
    <phoneticPr fontId="1"/>
  </si>
  <si>
    <t>学校所在地</t>
    <rPh sb="0" eb="2">
      <t>ガッコウ</t>
    </rPh>
    <rPh sb="2" eb="5">
      <t>ショザイチ</t>
    </rPh>
    <phoneticPr fontId="1"/>
  </si>
  <si>
    <t>生徒</t>
    <rPh sb="0" eb="2">
      <t>セイト</t>
    </rPh>
    <phoneticPr fontId="1"/>
  </si>
  <si>
    <t>氏名</t>
    <rPh sb="0" eb="2">
      <t>シメイ</t>
    </rPh>
    <phoneticPr fontId="1"/>
  </si>
  <si>
    <t>性別</t>
    <rPh sb="0" eb="2">
      <t>セイベツ</t>
    </rPh>
    <phoneticPr fontId="1"/>
  </si>
  <si>
    <t>レンタル形式</t>
    <rPh sb="4" eb="6">
      <t>ケイシキ</t>
    </rPh>
    <phoneticPr fontId="1"/>
  </si>
  <si>
    <t>身長(cm)</t>
    <rPh sb="0" eb="2">
      <t>シンチョウ</t>
    </rPh>
    <phoneticPr fontId="1"/>
  </si>
  <si>
    <t>足のサイズ
(cm)</t>
    <rPh sb="0" eb="1">
      <t>アシ</t>
    </rPh>
    <phoneticPr fontId="1"/>
  </si>
  <si>
    <t>備考</t>
    <rPh sb="0" eb="2">
      <t>ビコウ</t>
    </rPh>
    <phoneticPr fontId="1"/>
  </si>
  <si>
    <t>姓</t>
    <rPh sb="0" eb="1">
      <t>セイ</t>
    </rPh>
    <phoneticPr fontId="1"/>
  </si>
  <si>
    <t>名</t>
    <rPh sb="0" eb="1">
      <t>メイ</t>
    </rPh>
    <phoneticPr fontId="1"/>
  </si>
  <si>
    <t>ドロップダウンリスト</t>
    <phoneticPr fontId="1"/>
  </si>
  <si>
    <t>男</t>
    <rPh sb="0" eb="1">
      <t>オトコ</t>
    </rPh>
    <phoneticPr fontId="1"/>
  </si>
  <si>
    <t>ｽｷｰ　一式</t>
    <rPh sb="4" eb="6">
      <t>イッシキ</t>
    </rPh>
    <phoneticPr fontId="1"/>
  </si>
  <si>
    <t>女</t>
    <rPh sb="0" eb="1">
      <t>オンナ</t>
    </rPh>
    <phoneticPr fontId="1"/>
  </si>
  <si>
    <t>合計</t>
    <rPh sb="0" eb="2">
      <t>ゴウケイ</t>
    </rPh>
    <phoneticPr fontId="1"/>
  </si>
  <si>
    <t>円</t>
    <rPh sb="0" eb="1">
      <t>エン</t>
    </rPh>
    <phoneticPr fontId="1"/>
  </si>
  <si>
    <t>担当者氏名</t>
    <rPh sb="0" eb="3">
      <t>タントウシャ</t>
    </rPh>
    <rPh sb="3" eb="5">
      <t>シメイ</t>
    </rPh>
    <phoneticPr fontId="1"/>
  </si>
  <si>
    <t>TEL/FAX</t>
    <phoneticPr fontId="1"/>
  </si>
  <si>
    <t>クラス名</t>
    <rPh sb="3" eb="4">
      <t>メイ</t>
    </rPh>
    <phoneticPr fontId="1"/>
  </si>
  <si>
    <t>板</t>
    <rPh sb="0" eb="1">
      <t>イタ</t>
    </rPh>
    <phoneticPr fontId="1"/>
  </si>
  <si>
    <t>ブーツ</t>
    <phoneticPr fontId="1"/>
  </si>
  <si>
    <t>ストック</t>
    <phoneticPr fontId="1"/>
  </si>
  <si>
    <t>A</t>
    <phoneticPr fontId="1"/>
  </si>
  <si>
    <t>B</t>
    <phoneticPr fontId="1"/>
  </si>
  <si>
    <t>C</t>
    <phoneticPr fontId="1"/>
  </si>
  <si>
    <t>CC</t>
    <phoneticPr fontId="1"/>
  </si>
  <si>
    <t>D</t>
    <phoneticPr fontId="1"/>
  </si>
  <si>
    <t>DD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</si>
  <si>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</si>
  <si>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</si>
  <si>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</si>
  <si>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</si>
  <si>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</si>
  <si>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</si>
  <si>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</si>
  <si>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</si>
  <si>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</si>
  <si>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</si>
  <si>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</si>
  <si>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</si>
  <si>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</si>
  <si>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</si>
  <si>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</si>
  <si>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</si>
  <si>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</si>
  <si>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</si>
  <si>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</si>
  <si>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</si>
  <si>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板</t>
    <rPh sb="0" eb="1">
      <t>イタ</t>
    </rPh>
    <phoneticPr fontId="1"/>
  </si>
  <si>
    <t>ブーツ</t>
    <phoneticPr fontId="1"/>
  </si>
  <si>
    <t>ストック</t>
    <phoneticPr fontId="1"/>
  </si>
  <si>
    <t>利用中</t>
    <rPh sb="0" eb="2">
      <t>リヨウ</t>
    </rPh>
    <rPh sb="2" eb="3">
      <t>チュウ</t>
    </rPh>
    <phoneticPr fontId="1"/>
  </si>
  <si>
    <t>残り</t>
    <rPh sb="0" eb="1">
      <t>ノコ</t>
    </rPh>
    <phoneticPr fontId="1"/>
  </si>
  <si>
    <t>利用中</t>
    <rPh sb="0" eb="3">
      <t>リヨウチュウ</t>
    </rPh>
    <phoneticPr fontId="1"/>
  </si>
  <si>
    <t>忠類商工青年会　行</t>
    <rPh sb="0" eb="2">
      <t>チュウルイ</t>
    </rPh>
    <rPh sb="2" eb="4">
      <t>ショウコウ</t>
    </rPh>
    <rPh sb="4" eb="6">
      <t>セイネン</t>
    </rPh>
    <rPh sb="6" eb="7">
      <t>カイ</t>
    </rPh>
    <rPh sb="8" eb="9">
      <t>イキ</t>
    </rPh>
    <phoneticPr fontId="1"/>
  </si>
  <si>
    <t>白銀台スキー場　レンタル申込書</t>
    <rPh sb="0" eb="3">
      <t>ハクギンダイ</t>
    </rPh>
    <rPh sb="6" eb="7">
      <t>ジョウ</t>
    </rPh>
    <rPh sb="12" eb="15">
      <t>モウシコミショ</t>
    </rPh>
    <phoneticPr fontId="1"/>
  </si>
  <si>
    <t>ｽﾉｰﾎﾞｰﾄﾞ一式</t>
    <rPh sb="8" eb="10">
      <t>イッシキ</t>
    </rPh>
    <phoneticPr fontId="1"/>
  </si>
  <si>
    <t>レンタルなし</t>
    <phoneticPr fontId="1"/>
  </si>
  <si>
    <t>実施日時</t>
  </si>
  <si>
    <t>年　　月　　日　　時～　時</t>
    <rPh sb="0" eb="1">
      <t>ネン</t>
    </rPh>
    <rPh sb="3" eb="4">
      <t>ガツ</t>
    </rPh>
    <rPh sb="6" eb="7">
      <t>ヒ</t>
    </rPh>
    <rPh sb="9" eb="10">
      <t>ジ</t>
    </rPh>
    <rPh sb="12" eb="13">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</si>
</sst>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6"/>
      <color theme="1"/>
      <name val="游ゴシック"/>
      <family val="2"/>
      <charset val="128"/>
      <scheme val="minor"/>
    </font>
    <font>
      <sz val="22"/>
      <color theme="1"/>
      <name val="游ゴシック"/>
      <family val="3"/>
      <charset val="128"/>
      <scheme val="minor"/>
    </font>
    <font>
      <sz val="28"/>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auto="1"/>
      </right>
      <top style="hair">
        <color auto="1"/>
      </top>
      <bottom style="dashDotDot">
        <color indexed="64"/>
      </bottom>
      <diagonal/>
    </border>
    <border>
      <left style="hair">
        <color auto="1"/>
      </left>
      <right style="hair">
        <color auto="1"/>
      </right>
      <top style="hair">
        <color auto="1"/>
      </top>
      <bottom style="dashDotDot">
        <color indexed="64"/>
      </bottom>
      <diagonal/>
    </border>
    <border>
      <left style="thin">
        <color indexed="64"/>
      </left>
      <right style="hair">
        <color auto="1"/>
      </right>
      <top style="thin">
        <color indexed="64"/>
      </top>
      <bottom style="double">
        <color indexed="64"/>
      </bottom>
      <diagonal/>
    </border>
    <border>
      <left style="hair">
        <color auto="1"/>
      </left>
      <right style="hair">
        <color auto="1"/>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hair">
        <color auto="1"/>
      </left>
      <right style="thin">
        <color indexed="64"/>
      </right>
      <top style="hair">
        <color auto="1"/>
      </top>
      <bottom style="dashDotDot">
        <color indexed="64"/>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dashDotDot">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style="thin">
        <color indexed="64"/>
      </top>
      <bottom style="hair">
        <color indexed="64"/>
      </bottom>
      <diagonal/>
    </border>
    <border>
      <left/>
      <right style="thin">
        <color indexed="64"/>
      </right>
      <top style="dotted">
        <color indexed="64"/>
      </top>
      <bottom style="dotted">
        <color indexed="64"/>
      </bottom>
      <diagonal/>
    </border>
    <border>
      <left style="hair">
        <color auto="1"/>
      </left>
      <right style="hair">
        <color auto="1"/>
      </right>
      <top/>
      <bottom/>
      <diagonal/>
    </border>
    <border>
      <left style="hair">
        <color auto="1"/>
      </left>
      <right style="hair">
        <color auto="1"/>
      </right>
      <top style="thin">
        <color indexed="64"/>
      </top>
      <bottom/>
      <diagonal/>
    </border>
    <border>
      <left style="hair">
        <color auto="1"/>
      </left>
      <right style="hair">
        <color auto="1"/>
      </right>
      <top/>
      <bottom style="thin">
        <color indexed="64"/>
      </bottom>
      <diagonal/>
    </border>
    <border>
      <left style="hair">
        <color auto="1"/>
      </left>
      <right style="thin">
        <color indexed="64"/>
      </right>
      <top style="thin">
        <color indexed="64"/>
      </top>
      <bottom/>
      <diagonal/>
    </border>
    <border>
      <left style="hair">
        <color auto="1"/>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style="hair">
        <color auto="1"/>
      </right>
      <top style="thin">
        <color indexed="64"/>
      </top>
      <bottom/>
      <diagonal/>
    </border>
    <border>
      <left style="thin">
        <color indexed="64"/>
      </left>
      <right style="hair">
        <color auto="1"/>
      </right>
      <top/>
      <bottom style="thin">
        <color indexed="64"/>
      </bottom>
      <diagonal/>
    </border>
    <border>
      <left/>
      <right style="hair">
        <color indexed="64"/>
      </right>
      <top style="hair">
        <color indexed="64"/>
      </top>
      <bottom style="hair">
        <color indexed="64"/>
      </bottom>
      <diagonal/>
    </border>
    <border>
      <left style="hair">
        <color auto="1"/>
      </left>
      <right style="thin">
        <color indexed="64"/>
      </right>
      <top/>
      <bottom/>
      <diagonal/>
    </border>
    <border>
      <left style="hair">
        <color indexed="64"/>
      </left>
      <right/>
      <top style="hair">
        <color indexed="64"/>
      </top>
      <bottom style="hair">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auto="1"/>
      </right>
      <top style="hair">
        <color auto="1"/>
      </top>
      <bottom/>
      <diagonal/>
    </border>
    <border>
      <left style="thin">
        <color indexed="64"/>
      </left>
      <right style="thin">
        <color indexed="64"/>
      </right>
      <top style="thin">
        <color indexed="64"/>
      </top>
      <bottom style="hair">
        <color indexed="64"/>
      </bottom>
      <diagonal/>
    </border>
    <border>
      <left style="hair">
        <color auto="1"/>
      </left>
      <right/>
      <top style="hair">
        <color auto="1"/>
      </top>
      <bottom style="dashDotDot">
        <color indexed="64"/>
      </bottom>
      <diagonal/>
    </border>
    <border>
      <left style="hair">
        <color auto="1"/>
      </left>
      <right/>
      <top/>
      <bottom style="hair">
        <color auto="1"/>
      </bottom>
      <diagonal/>
    </border>
    <border>
      <left/>
      <right style="hair">
        <color auto="1"/>
      </right>
      <top style="hair">
        <color auto="1"/>
      </top>
      <bottom style="dashDotDot">
        <color indexed="64"/>
      </bottom>
      <diagonal/>
    </border>
    <border>
      <left/>
      <right style="hair">
        <color auto="1"/>
      </right>
      <top/>
      <bottom style="hair">
        <color auto="1"/>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style="hair">
        <color auto="1"/>
      </top>
      <bottom style="hair">
        <color auto="1"/>
      </bottom>
      <diagonal/>
    </border>
    <border>
      <left style="thin">
        <color indexed="64"/>
      </left>
      <right/>
      <top style="hair">
        <color auto="1"/>
      </top>
      <bottom/>
      <diagonal/>
    </border>
  </borders>
  <cellStyleXfs count="1">
    <xf numFmtId="0" fontId="0" fillId="0" borderId="0">
      <alignment vertical="center"/>
    </xf>
  </cellStyleXfs>
  <cellXfs count="174">
    <xf numFmtId="0" fontId="0" fillId="0" borderId="0" xfId="0">
      <alignment vertical="center"/>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right" vertical="center" shrinkToFit="1"/>
    </xf>
    <xf numFmtId="0" fontId="0" fillId="0" borderId="24" xfId="0" applyBorder="1" applyAlignment="1">
      <alignment horizontal="left"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9" xfId="0" applyBorder="1" applyAlignment="1">
      <alignment vertical="center" shrinkToFit="1"/>
    </xf>
    <xf numFmtId="0" fontId="0" fillId="0" borderId="12" xfId="0" applyBorder="1" applyAlignment="1">
      <alignment horizontal="center" vertical="center" shrinkToFit="1"/>
    </xf>
    <xf numFmtId="0" fontId="0" fillId="0" borderId="30"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5" xfId="0" applyBorder="1">
      <alignment vertical="center"/>
    </xf>
    <xf numFmtId="0" fontId="0" fillId="0" borderId="31" xfId="0" applyBorder="1" applyAlignment="1">
      <alignment horizontal="center" vertical="center" shrinkToFit="1"/>
    </xf>
    <xf numFmtId="0" fontId="0" fillId="0" borderId="27" xfId="0" applyBorder="1" applyAlignment="1">
      <alignment horizontal="center" vertical="center" shrinkToFit="1"/>
    </xf>
    <xf numFmtId="0" fontId="0" fillId="0" borderId="4" xfId="0" applyBorder="1">
      <alignment vertical="center"/>
    </xf>
    <xf numFmtId="0" fontId="0" fillId="0" borderId="6" xfId="0" applyBorder="1">
      <alignment vertical="center"/>
    </xf>
    <xf numFmtId="0" fontId="0" fillId="0" borderId="20" xfId="0" applyBorder="1">
      <alignment vertical="center"/>
    </xf>
    <xf numFmtId="0" fontId="0" fillId="0" borderId="19" xfId="0" applyBorder="1">
      <alignment vertical="center"/>
    </xf>
    <xf numFmtId="0" fontId="0" fillId="0" borderId="27" xfId="0" applyBorder="1">
      <alignment vertical="center"/>
    </xf>
    <xf numFmtId="0" fontId="0" fillId="2" borderId="0" xfId="0" applyFill="1">
      <alignment vertical="center"/>
    </xf>
    <xf numFmtId="0" fontId="0" fillId="2" borderId="0" xfId="0" applyFill="1" applyProtection="1">
      <alignment vertical="center"/>
      <protection locked="0"/>
    </xf>
    <xf numFmtId="0" fontId="5" fillId="2" borderId="0" xfId="0" applyFont="1" applyFill="1" applyProtection="1">
      <alignment vertical="center"/>
      <protection locked="0"/>
    </xf>
    <xf numFmtId="0" fontId="0" fillId="2" borderId="0" xfId="0" applyFill="1" applyAlignment="1">
      <alignment horizontal="center" vertical="center" shrinkToFit="1"/>
    </xf>
    <xf numFmtId="0" fontId="0" fillId="2" borderId="5" xfId="0" applyFill="1" applyBorder="1">
      <alignment vertical="center"/>
    </xf>
    <xf numFmtId="0" fontId="0" fillId="2" borderId="4"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11" xfId="0" quotePrefix="1"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1" xfId="0" applyFill="1" applyBorder="1" applyAlignment="1">
      <alignment vertical="center" shrinkToFit="1"/>
    </xf>
    <xf numFmtId="0" fontId="0" fillId="2" borderId="10" xfId="0" applyFill="1" applyBorder="1">
      <alignment vertical="center"/>
    </xf>
    <xf numFmtId="0" fontId="0" fillId="2" borderId="12"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18" xfId="0" applyFill="1" applyBorder="1">
      <alignment vertical="center"/>
    </xf>
    <xf numFmtId="0" fontId="0" fillId="2" borderId="26" xfId="0" applyFill="1" applyBorder="1" applyAlignment="1">
      <alignment horizontal="center" vertical="center"/>
    </xf>
    <xf numFmtId="0" fontId="0" fillId="2" borderId="6" xfId="0" applyFill="1" applyBorder="1">
      <alignment vertical="center"/>
    </xf>
    <xf numFmtId="0" fontId="0" fillId="2" borderId="35" xfId="0" applyFill="1" applyBorder="1">
      <alignment vertical="center"/>
    </xf>
    <xf numFmtId="0" fontId="0" fillId="2" borderId="7" xfId="0" applyFill="1" applyBorder="1" applyAlignment="1">
      <alignment horizontal="center" vertical="center"/>
    </xf>
    <xf numFmtId="0" fontId="0" fillId="2" borderId="34" xfId="0" applyFill="1" applyBorder="1" applyAlignment="1">
      <alignment horizontal="center" vertical="center"/>
    </xf>
    <xf numFmtId="0" fontId="0" fillId="2" borderId="27" xfId="0" applyFill="1" applyBorder="1">
      <alignment vertical="center"/>
    </xf>
    <xf numFmtId="0" fontId="0" fillId="2" borderId="21" xfId="0" applyFill="1" applyBorder="1" applyAlignment="1">
      <alignment horizontal="center" vertical="center" shrinkToFit="1"/>
    </xf>
    <xf numFmtId="0" fontId="0" fillId="2" borderId="30" xfId="0" applyFill="1" applyBorder="1" applyAlignment="1">
      <alignment horizontal="center" vertical="center" shrinkToFit="1"/>
    </xf>
    <xf numFmtId="0" fontId="0" fillId="2" borderId="6" xfId="0" applyFill="1" applyBorder="1" applyAlignment="1">
      <alignment horizontal="center" vertical="center"/>
    </xf>
    <xf numFmtId="0" fontId="4" fillId="2" borderId="19" xfId="0" applyFont="1" applyFill="1" applyBorder="1" applyAlignment="1">
      <alignment horizontal="center" vertical="center" shrinkToFit="1"/>
    </xf>
    <xf numFmtId="0" fontId="0" fillId="2" borderId="58" xfId="0" applyFill="1" applyBorder="1" applyAlignment="1">
      <alignment horizontal="center" vertical="center"/>
    </xf>
    <xf numFmtId="0" fontId="4" fillId="2" borderId="58" xfId="0" applyFont="1" applyFill="1" applyBorder="1" applyAlignment="1">
      <alignment horizontal="center" vertical="center" shrinkToFit="1"/>
    </xf>
    <xf numFmtId="0" fontId="0" fillId="2" borderId="19" xfId="0" applyFill="1" applyBorder="1">
      <alignment vertical="center"/>
    </xf>
    <xf numFmtId="0" fontId="0" fillId="2" borderId="38" xfId="0" applyFill="1" applyBorder="1">
      <alignment vertical="center"/>
    </xf>
    <xf numFmtId="0" fontId="4" fillId="2" borderId="56" xfId="0" applyFont="1" applyFill="1" applyBorder="1" applyAlignment="1">
      <alignment horizontal="center" vertical="center" shrinkToFit="1"/>
    </xf>
    <xf numFmtId="0" fontId="0" fillId="2" borderId="20" xfId="0" applyFill="1" applyBorder="1" applyAlignment="1">
      <alignment horizontal="center" vertical="center"/>
    </xf>
    <xf numFmtId="0" fontId="4" fillId="2" borderId="55" xfId="0" applyFont="1" applyFill="1" applyBorder="1" applyAlignment="1">
      <alignment horizontal="center" vertical="center" shrinkToFit="1"/>
    </xf>
    <xf numFmtId="0" fontId="0" fillId="2" borderId="56" xfId="0" applyFill="1" applyBorder="1">
      <alignment vertical="center"/>
    </xf>
    <xf numFmtId="0" fontId="0" fillId="2" borderId="19" xfId="0" applyFill="1" applyBorder="1" applyAlignment="1">
      <alignment horizontal="center" vertical="center" shrinkToFit="1"/>
    </xf>
    <xf numFmtId="0" fontId="0" fillId="2" borderId="55" xfId="0" applyFill="1" applyBorder="1">
      <alignment vertical="center"/>
    </xf>
    <xf numFmtId="0" fontId="4" fillId="2" borderId="66" xfId="0" applyFont="1" applyFill="1" applyBorder="1" applyAlignment="1">
      <alignment horizontal="center" vertical="center" shrinkToFit="1"/>
    </xf>
    <xf numFmtId="0" fontId="0" fillId="2" borderId="55" xfId="0" applyFill="1" applyBorder="1" applyAlignment="1">
      <alignment horizontal="center" vertical="center"/>
    </xf>
    <xf numFmtId="0" fontId="4" fillId="2" borderId="20" xfId="0" applyFont="1"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32" xfId="0" applyFill="1" applyBorder="1" applyAlignment="1">
      <alignment horizontal="center" vertical="center" shrinkToFit="1"/>
    </xf>
    <xf numFmtId="0" fontId="0" fillId="2" borderId="53" xfId="0" applyFill="1" applyBorder="1" applyAlignment="1">
      <alignment horizontal="center" vertical="center"/>
    </xf>
    <xf numFmtId="0" fontId="4" fillId="2" borderId="57" xfId="0" applyFont="1"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49" xfId="0" applyFill="1" applyBorder="1">
      <alignment vertical="center"/>
    </xf>
    <xf numFmtId="0" fontId="0" fillId="2" borderId="22" xfId="0" applyFill="1" applyBorder="1" applyAlignment="1">
      <alignment horizontal="center" vertical="center" shrinkToFit="1"/>
    </xf>
    <xf numFmtId="0" fontId="0" fillId="2" borderId="63" xfId="0" applyFill="1" applyBorder="1" applyAlignment="1">
      <alignment horizontal="center" vertical="center"/>
    </xf>
    <xf numFmtId="0" fontId="4" fillId="2" borderId="63" xfId="0" applyFont="1" applyFill="1" applyBorder="1" applyAlignment="1">
      <alignment horizontal="center" vertical="center" shrinkToFit="1"/>
    </xf>
    <xf numFmtId="0" fontId="4" fillId="2" borderId="64" xfId="0" applyFont="1" applyFill="1" applyBorder="1" applyAlignment="1">
      <alignment horizontal="center" vertical="center" shrinkToFit="1"/>
    </xf>
    <xf numFmtId="0" fontId="4" fillId="2" borderId="65" xfId="0" applyFont="1" applyFill="1" applyBorder="1" applyAlignment="1">
      <alignment horizontal="center" vertical="center" shrinkToFit="1"/>
    </xf>
    <xf numFmtId="0" fontId="4" fillId="2" borderId="53" xfId="0" applyFont="1" applyFill="1" applyBorder="1" applyAlignment="1">
      <alignment horizontal="center" vertical="center" shrinkToFit="1"/>
    </xf>
    <xf numFmtId="0" fontId="0" fillId="2" borderId="50" xfId="0" applyFill="1" applyBorder="1" applyAlignment="1">
      <alignment horizontal="center" vertical="center" shrinkToFit="1"/>
    </xf>
    <xf numFmtId="0" fontId="0" fillId="2" borderId="51" xfId="0" applyFill="1" applyBorder="1">
      <alignment vertical="center"/>
    </xf>
    <xf numFmtId="0" fontId="0" fillId="2" borderId="51" xfId="0" applyFill="1" applyBorder="1" applyAlignment="1">
      <alignment horizontal="center" vertical="center" shrinkToFit="1"/>
    </xf>
    <xf numFmtId="0" fontId="0" fillId="2" borderId="20" xfId="0" applyFill="1" applyBorder="1">
      <alignment vertical="center"/>
    </xf>
    <xf numFmtId="0" fontId="0" fillId="2" borderId="13" xfId="0" applyFill="1" applyBorder="1" applyAlignment="1">
      <alignment horizontal="center" vertical="center" shrinkToFit="1"/>
    </xf>
    <xf numFmtId="0" fontId="0" fillId="2" borderId="14" xfId="0" applyFill="1" applyBorder="1" applyAlignment="1">
      <alignment vertical="center" shrinkToFit="1"/>
    </xf>
    <xf numFmtId="0" fontId="0" fillId="2" borderId="14" xfId="0" applyFill="1" applyBorder="1">
      <alignment vertical="center"/>
    </xf>
    <xf numFmtId="0" fontId="0" fillId="2" borderId="15" xfId="0" applyFill="1" applyBorder="1" applyAlignment="1">
      <alignment horizontal="center" vertical="center" shrinkToFit="1"/>
    </xf>
    <xf numFmtId="0" fontId="4" fillId="2" borderId="4" xfId="0" applyFont="1" applyFill="1" applyBorder="1" applyAlignment="1">
      <alignment horizontal="center" vertical="center" shrinkToFit="1"/>
    </xf>
    <xf numFmtId="0" fontId="0" fillId="2" borderId="54" xfId="0" applyFill="1" applyBorder="1" applyAlignment="1">
      <alignment horizontal="center" vertical="center"/>
    </xf>
    <xf numFmtId="0" fontId="4" fillId="2" borderId="54" xfId="0" applyFont="1" applyFill="1" applyBorder="1" applyAlignment="1">
      <alignment horizontal="center" vertical="center" shrinkToFit="1"/>
    </xf>
    <xf numFmtId="0" fontId="0" fillId="2" borderId="52" xfId="0" applyFill="1" applyBorder="1">
      <alignment vertical="center"/>
    </xf>
    <xf numFmtId="0" fontId="6" fillId="2" borderId="0" xfId="0" applyFont="1" applyFill="1">
      <alignment vertical="center"/>
    </xf>
    <xf numFmtId="0" fontId="6" fillId="2" borderId="9"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37" xfId="0" applyFont="1" applyFill="1" applyBorder="1">
      <alignment vertical="center"/>
    </xf>
    <xf numFmtId="0" fontId="6" fillId="2" borderId="34"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0" fillId="2" borderId="53" xfId="0" applyFill="1" applyBorder="1">
      <alignment vertical="center"/>
    </xf>
    <xf numFmtId="0" fontId="0" fillId="0" borderId="0" xfId="0" applyProtection="1">
      <alignment vertical="center"/>
      <protection locked="0"/>
    </xf>
    <xf numFmtId="0" fontId="0" fillId="2" borderId="26"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14" fontId="0" fillId="2" borderId="26" xfId="0" applyNumberFormat="1" applyFill="1" applyBorder="1" applyAlignment="1">
      <alignment horizontal="center" vertical="center" shrinkToFit="1"/>
    </xf>
    <xf numFmtId="14" fontId="0" fillId="2" borderId="28" xfId="0" applyNumberFormat="1" applyFill="1" applyBorder="1" applyAlignment="1">
      <alignment horizontal="center" vertical="center" shrinkToFit="1"/>
    </xf>
    <xf numFmtId="14" fontId="0" fillId="2" borderId="27" xfId="0" applyNumberFormat="1"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39" xfId="0" applyFill="1" applyBorder="1" applyAlignment="1">
      <alignment horizontal="center" vertical="center" shrinkToFit="1"/>
    </xf>
    <xf numFmtId="0" fontId="0" fillId="2" borderId="40" xfId="0" applyFill="1" applyBorder="1" applyAlignment="1">
      <alignment horizontal="center" vertical="center" shrinkToFit="1"/>
    </xf>
    <xf numFmtId="0" fontId="2" fillId="2" borderId="39" xfId="0" applyFont="1" applyFill="1" applyBorder="1" applyAlignment="1">
      <alignment horizontal="center" vertical="center" wrapText="1" shrinkToFit="1"/>
    </xf>
    <xf numFmtId="0" fontId="2" fillId="2" borderId="40" xfId="0" applyFont="1" applyFill="1" applyBorder="1" applyAlignment="1">
      <alignment horizontal="center" vertical="center" wrapText="1" shrinkToFit="1"/>
    </xf>
    <xf numFmtId="0" fontId="0" fillId="2" borderId="41"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7" xfId="0" applyFill="1" applyBorder="1" applyAlignment="1">
      <alignment horizontal="center" vertical="center" shrinkToFit="1"/>
    </xf>
    <xf numFmtId="0" fontId="0" fillId="2" borderId="48" xfId="0"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46" xfId="0"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2" borderId="19" xfId="0" applyFill="1" applyBorder="1" applyAlignment="1">
      <alignment horizontal="center" vertical="center"/>
    </xf>
    <xf numFmtId="0" fontId="0" fillId="2" borderId="4" xfId="0" applyFill="1" applyBorder="1" applyAlignment="1">
      <alignment horizontal="center" vertical="center"/>
    </xf>
    <xf numFmtId="0" fontId="0" fillId="0" borderId="9"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2" fillId="0" borderId="11" xfId="0" applyFont="1" applyBorder="1" applyAlignment="1">
      <alignment horizontal="center" vertical="center" wrapText="1" shrinkToFit="1"/>
    </xf>
    <xf numFmtId="0" fontId="3" fillId="0" borderId="14" xfId="0" applyFont="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27" xfId="0" applyBorder="1" applyAlignment="1">
      <alignment horizontal="center" vertical="center" shrinkToFit="1"/>
    </xf>
    <xf numFmtId="0" fontId="0" fillId="0" borderId="5" xfId="0" applyBorder="1" applyAlignment="1">
      <alignment horizontal="left" vertical="center" shrinkToFit="1"/>
    </xf>
    <xf numFmtId="0" fontId="0" fillId="0" borderId="0" xfId="0" applyAlignment="1">
      <alignment horizontal="left"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7" fillId="0" borderId="1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3" xfId="0" applyFont="1" applyBorder="1" applyAlignment="1">
      <alignment horizontal="center" vertical="center"/>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0" xfId="0" applyFont="1">
      <alignment vertical="center"/>
    </xf>
    <xf numFmtId="0" fontId="7" fillId="0" borderId="26"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7" xfId="0" applyFont="1" applyBorder="1" applyAlignment="1">
      <alignment horizontal="center" vertical="center" shrinkToFit="1"/>
    </xf>
    <xf numFmtId="14" fontId="0" fillId="0" borderId="7" xfId="0" applyNumberFormat="1"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20705</xdr:colOff>
      <xdr:row>0</xdr:row>
      <xdr:rowOff>265</xdr:rowOff>
    </xdr:from>
    <xdr:to>
      <xdr:col>16</xdr:col>
      <xdr:colOff>877584</xdr:colOff>
      <xdr:row>14</xdr:row>
      <xdr:rowOff>127000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09272" y="265"/>
          <a:ext cx="6336430" cy="397954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i="0" u="sng" strike="noStrike">
              <a:solidFill>
                <a:schemeClr val="dk1"/>
              </a:solidFill>
              <a:effectLst/>
              <a:latin typeface="+mn-lt"/>
              <a:ea typeface="+mn-ea"/>
              <a:cs typeface="+mn-cs"/>
            </a:rPr>
            <a:t>注意書き</a:t>
          </a:r>
          <a:r>
            <a:rPr lang="ja-JP" altLang="en-US" sz="1100" b="0" i="0" u="none" strike="noStrike">
              <a:solidFill>
                <a:schemeClr val="dk1"/>
              </a:solidFill>
              <a:effectLst/>
              <a:latin typeface="+mn-lt"/>
              <a:ea typeface="+mn-ea"/>
              <a:cs typeface="+mn-cs"/>
            </a:rPr>
            <a:t>　</a:t>
          </a:r>
          <a:r>
            <a:rPr lang="ja-JP" altLang="en-US"/>
            <a:t> </a:t>
          </a:r>
          <a:endParaRPr lang="en-US" altLang="ja-JP"/>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・この様式は、学校授業等の団体予約のみ使用できます。</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・まずは、お電話で実施予定日時をご連絡ください。</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（他校と予約が重なると、台数に不足が生じる場合があります。ご注意ください。）</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ページ目のみ入力し、足りない場合は、シートをコピーしてご使用ください。</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入力済みデータは、実施日の</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日前までにメールで送信頂けると幸いです。</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難しい場合は</a:t>
          </a:r>
          <a:r>
            <a:rPr kumimoji="1" lang="en-US" altLang="ja-JP" sz="1200">
              <a:solidFill>
                <a:schemeClr val="dk1"/>
              </a:solidFill>
              <a:effectLst/>
              <a:latin typeface="+mn-lt"/>
              <a:ea typeface="+mn-ea"/>
              <a:cs typeface="+mn-cs"/>
            </a:rPr>
            <a:t>FAX</a:t>
          </a:r>
          <a:r>
            <a:rPr kumimoji="1" lang="ja-JP" altLang="en-US" sz="1200">
              <a:solidFill>
                <a:schemeClr val="dk1"/>
              </a:solidFill>
              <a:effectLst/>
              <a:latin typeface="+mn-lt"/>
              <a:ea typeface="+mn-ea"/>
              <a:cs typeface="+mn-cs"/>
            </a:rPr>
            <a:t>でお申し込みください。</a:t>
          </a:r>
          <a:endParaRPr kumimoji="1" lang="en-US" altLang="ja-JP" sz="1200"/>
        </a:p>
        <a:p>
          <a:r>
            <a:rPr kumimoji="1" lang="ja-JP" altLang="en-US" sz="1200"/>
            <a:t>・</a:t>
          </a:r>
          <a:r>
            <a:rPr kumimoji="1" lang="en-US" altLang="ja-JP" sz="1200"/>
            <a:t>FAX</a:t>
          </a:r>
          <a:r>
            <a:rPr kumimoji="1" lang="ja-JP" altLang="en-US" sz="1200"/>
            <a:t>での申し込みをされる方はセルの縮尺を変えないよう注意してください。</a:t>
          </a:r>
          <a:endParaRPr kumimoji="1" lang="en-US" altLang="ja-JP" sz="1200"/>
        </a:p>
        <a:p>
          <a:r>
            <a:rPr kumimoji="1" lang="ja-JP" altLang="en-US" sz="1200"/>
            <a:t>・メールの返信が</a:t>
          </a:r>
          <a:r>
            <a:rPr kumimoji="1" lang="en-US" altLang="ja-JP" sz="1200"/>
            <a:t>1</a:t>
          </a:r>
          <a:r>
            <a:rPr kumimoji="1" lang="ja-JP" altLang="en-US" sz="1200"/>
            <a:t>週間を過ぎてもない場合は、お手数ですが下記へご連絡ください。</a:t>
          </a:r>
          <a:endParaRPr kumimoji="1" lang="en-US" altLang="ja-JP" sz="1200"/>
        </a:p>
        <a:p>
          <a:r>
            <a:rPr kumimoji="1" lang="ja-JP" altLang="en-US" sz="1200"/>
            <a:t>・スキー・スノーボード一式以外は、通常料金となります。</a:t>
          </a:r>
          <a:r>
            <a:rPr kumimoji="1" lang="en-US" altLang="ja-JP" sz="1200"/>
            <a:t>HP</a:t>
          </a:r>
          <a:r>
            <a:rPr kumimoji="1" lang="ja-JP" altLang="en-US" sz="1200"/>
            <a:t>をご覧ください。</a:t>
          </a:r>
          <a:endParaRPr kumimoji="1" lang="en-US" altLang="ja-JP" sz="1200"/>
        </a:p>
        <a:p>
          <a:endParaRPr kumimoji="1" lang="en-US" altLang="ja-JP" sz="1100"/>
        </a:p>
        <a:p>
          <a:r>
            <a:rPr kumimoji="1" lang="ja-JP" altLang="en-US" sz="1100"/>
            <a:t>忠類商工青年会　大坂亜希子（</a:t>
          </a:r>
          <a:r>
            <a:rPr kumimoji="1" lang="en-US" altLang="ja-JP" sz="1100"/>
            <a:t>090-6871-8250</a:t>
          </a:r>
          <a:r>
            <a:rPr kumimoji="1" lang="ja-JP" altLang="en-US" sz="1100"/>
            <a:t>）</a:t>
          </a:r>
          <a:endParaRPr kumimoji="1" lang="en-US" altLang="ja-JP" sz="1100"/>
        </a:p>
        <a:p>
          <a:r>
            <a:rPr kumimoji="1" lang="en-US" altLang="ja-JP" sz="1100"/>
            <a:t>OPEN</a:t>
          </a:r>
          <a:r>
            <a:rPr kumimoji="1" lang="ja-JP" altLang="en-US" sz="1100"/>
            <a:t>時　</a:t>
          </a:r>
          <a:r>
            <a:rPr kumimoji="1" lang="en-US" altLang="ja-JP" sz="1100"/>
            <a:t>FAX:01558-8-3070</a:t>
          </a:r>
          <a:r>
            <a:rPr kumimoji="1" lang="ja-JP" altLang="en-US" sz="1100"/>
            <a:t>（</a:t>
          </a:r>
          <a:r>
            <a:rPr kumimoji="1" lang="en-US" altLang="ja-JP" sz="1100"/>
            <a:t>tel</a:t>
          </a:r>
          <a:r>
            <a:rPr kumimoji="1" lang="ja-JP" altLang="en-US" sz="1100"/>
            <a:t>同様）</a:t>
          </a:r>
          <a:endParaRPr kumimoji="1" lang="en-US" altLang="ja-JP" sz="1100"/>
        </a:p>
        <a:p>
          <a:r>
            <a:rPr kumimoji="1" lang="en-US" altLang="ja-JP" sz="1100"/>
            <a:t>OPEN</a:t>
          </a:r>
          <a:r>
            <a:rPr kumimoji="1" lang="ja-JP" altLang="en-US" sz="1100"/>
            <a:t>前　</a:t>
          </a:r>
          <a:r>
            <a:rPr kumimoji="1" lang="en-US" altLang="ja-JP" sz="1100"/>
            <a:t>FAX:01558-8-2756</a:t>
          </a:r>
          <a:r>
            <a:rPr kumimoji="1" lang="ja-JP" altLang="en-US" sz="1100"/>
            <a:t>（大坂林業）</a:t>
          </a:r>
          <a:endParaRPr kumimoji="1" lang="en-US" altLang="ja-JP" sz="1100"/>
        </a:p>
        <a:p>
          <a:r>
            <a:rPr kumimoji="1" lang="en-US" altLang="ja-JP" sz="1100"/>
            <a:t>MAIL:churui.rentarusuki@gmail.com</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0"/>
  <sheetViews>
    <sheetView tabSelected="1" view="pageBreakPreview" zoomScale="89" zoomScaleNormal="50" zoomScaleSheetLayoutView="89" workbookViewId="0">
      <selection activeCell="K23" sqref="K23"/>
    </sheetView>
  </sheetViews>
  <sheetFormatPr defaultRowHeight="18.75" x14ac:dyDescent="0.4"/>
  <cols>
    <col min="1" max="1" width="8.625" customWidth="1"/>
    <col min="2" max="3" width="14.5" customWidth="1"/>
    <col min="4" max="4" width="8.75" customWidth="1"/>
    <col min="5" max="6" width="10" customWidth="1"/>
    <col min="8" max="8" width="16.625" customWidth="1"/>
    <col min="9" max="9" width="9" style="30"/>
    <col min="10" max="10" width="9.625" style="31" customWidth="1"/>
    <col min="11" max="15" width="9" style="31"/>
    <col min="16" max="16" width="8.25" style="31" customWidth="1"/>
    <col min="17" max="17" width="11.75" style="31" customWidth="1"/>
    <col min="18" max="18" width="8.75" style="31" customWidth="1"/>
    <col min="19" max="20" width="9" style="31"/>
    <col min="21" max="21" width="8.625" style="31" customWidth="1"/>
    <col min="22" max="22" width="7.25" style="31" customWidth="1"/>
    <col min="23" max="23" width="9" style="31" customWidth="1"/>
    <col min="24" max="24" width="8.875" style="31" customWidth="1"/>
    <col min="25" max="25" width="1.125" style="31" customWidth="1"/>
    <col min="26" max="26" width="4.25" style="31" customWidth="1"/>
    <col min="27" max="27" width="4.625" style="31" customWidth="1"/>
    <col min="28" max="28" width="6.25" style="31" customWidth="1"/>
    <col min="29" max="29" width="5.625" style="31" customWidth="1"/>
    <col min="30" max="30" width="6" style="31" customWidth="1"/>
    <col min="31" max="31" width="5.625" style="31" customWidth="1"/>
    <col min="32" max="32" width="5.75" style="31" customWidth="1"/>
    <col min="33" max="33" width="5.625" style="31" customWidth="1"/>
    <col min="34" max="34" width="16" style="31" customWidth="1"/>
    <col min="35" max="35" width="16.125" style="31" customWidth="1"/>
    <col min="36" max="36" width="5.625" style="31" customWidth="1"/>
    <col min="37" max="37" width="8" style="31" customWidth="1"/>
    <col min="38" max="39" width="16.125" style="31" customWidth="1"/>
    <col min="40" max="40" width="6.25" style="31" customWidth="1"/>
    <col min="41" max="41" width="8.75" style="31" customWidth="1"/>
    <col min="42" max="43" width="16" style="31" customWidth="1"/>
    <col min="44" max="44" width="5" style="31" customWidth="1"/>
    <col min="45" max="45" width="7.5" style="31" customWidth="1"/>
    <col min="46" max="46" width="16" style="31" customWidth="1"/>
    <col min="47" max="47" width="15.75" style="31" customWidth="1"/>
    <col min="48" max="48" width="8.375" style="31" customWidth="1"/>
    <col min="49" max="49" width="8" style="31" bestFit="1" customWidth="1"/>
    <col min="50" max="50" width="15.5" style="31" customWidth="1"/>
    <col min="51" max="51" width="16.375" style="31" customWidth="1"/>
    <col min="52" max="52" width="8.25" style="31" customWidth="1"/>
    <col min="53" max="54" width="16.125" style="31" customWidth="1"/>
  </cols>
  <sheetData>
    <row r="1" spans="1:54" ht="19.5" thickBot="1" x14ac:dyDescent="0.45">
      <c r="A1" s="141" t="s">
        <v>56</v>
      </c>
      <c r="B1" s="141"/>
      <c r="C1" s="141"/>
      <c r="D1" s="142"/>
      <c r="F1" s="107"/>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row>
    <row r="2" spans="1:54" ht="19.5" thickBot="1" x14ac:dyDescent="0.45">
      <c r="A2" s="143" t="s">
        <v>57</v>
      </c>
      <c r="B2" s="144"/>
      <c r="C2" s="145"/>
      <c r="D2" s="17"/>
      <c r="E2" s="146"/>
      <c r="F2" s="146"/>
      <c r="G2" s="146"/>
      <c r="H2" s="146"/>
      <c r="I2" s="33"/>
      <c r="J2" s="33"/>
      <c r="K2" s="33"/>
      <c r="L2" s="33"/>
      <c r="M2" s="30"/>
      <c r="N2" s="30"/>
      <c r="O2" s="30"/>
      <c r="P2" s="30"/>
      <c r="Q2" s="30"/>
      <c r="R2" s="34"/>
      <c r="S2" s="34"/>
      <c r="T2" s="34"/>
      <c r="U2" s="34"/>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row>
    <row r="3" spans="1:54" ht="23.25" customHeight="1" x14ac:dyDescent="0.4">
      <c r="A3" s="2" t="s">
        <v>60</v>
      </c>
      <c r="B3" s="171" t="s">
        <v>61</v>
      </c>
      <c r="C3" s="172"/>
      <c r="D3" s="173"/>
      <c r="E3" s="3" t="s">
        <v>2</v>
      </c>
      <c r="F3" s="168"/>
      <c r="G3" s="169"/>
      <c r="H3" s="170"/>
      <c r="I3" s="33"/>
      <c r="J3" s="33"/>
      <c r="K3" s="33"/>
      <c r="L3" s="33"/>
      <c r="M3" s="30"/>
      <c r="N3" s="30"/>
      <c r="O3" s="30"/>
      <c r="P3" s="30"/>
      <c r="Q3" s="30"/>
      <c r="R3" s="35" t="s">
        <v>0</v>
      </c>
      <c r="S3" s="114" t="str">
        <f>B3</f>
        <v>年　　月　　日　　時～　時</v>
      </c>
      <c r="T3" s="115"/>
      <c r="U3" s="116"/>
      <c r="V3" s="36"/>
      <c r="W3" s="37"/>
      <c r="X3" s="38"/>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row>
    <row r="4" spans="1:54" ht="23.25" customHeight="1" x14ac:dyDescent="0.4">
      <c r="A4" s="3" t="s">
        <v>1</v>
      </c>
      <c r="B4" s="168"/>
      <c r="C4" s="169"/>
      <c r="D4" s="170"/>
      <c r="E4" s="2" t="s">
        <v>18</v>
      </c>
      <c r="F4" s="168"/>
      <c r="G4" s="169"/>
      <c r="H4" s="170"/>
      <c r="I4" s="33"/>
      <c r="J4" s="33"/>
      <c r="K4" s="33"/>
      <c r="L4" s="33"/>
      <c r="M4" s="30"/>
      <c r="N4" s="30"/>
      <c r="O4" s="30"/>
      <c r="P4" s="30"/>
      <c r="Q4" s="30"/>
      <c r="R4" s="39" t="s">
        <v>1</v>
      </c>
      <c r="S4" s="108">
        <f>B4</f>
        <v>0</v>
      </c>
      <c r="T4" s="117"/>
      <c r="U4" s="109"/>
      <c r="V4" s="36"/>
      <c r="W4" s="37"/>
      <c r="X4" s="38"/>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row>
    <row r="5" spans="1:54" ht="23.25" customHeight="1" x14ac:dyDescent="0.4">
      <c r="A5" s="2" t="s">
        <v>20</v>
      </c>
      <c r="B5" s="168"/>
      <c r="C5" s="169"/>
      <c r="D5" s="170"/>
      <c r="E5" s="3" t="s">
        <v>19</v>
      </c>
      <c r="F5" s="168"/>
      <c r="G5" s="169"/>
      <c r="H5" s="170"/>
      <c r="I5" s="33"/>
      <c r="J5" s="33"/>
      <c r="K5" s="33"/>
      <c r="L5" s="33"/>
      <c r="M5" s="30"/>
      <c r="N5" s="30"/>
      <c r="O5" s="30"/>
      <c r="P5" s="30"/>
      <c r="Q5" s="30"/>
      <c r="R5" s="35" t="s">
        <v>20</v>
      </c>
      <c r="S5" s="108">
        <f>B5</f>
        <v>0</v>
      </c>
      <c r="T5" s="117"/>
      <c r="U5" s="117"/>
      <c r="V5" s="117"/>
      <c r="W5" s="117"/>
      <c r="X5" s="109"/>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row>
    <row r="6" spans="1:54" ht="14.25" customHeight="1" x14ac:dyDescent="0.4">
      <c r="A6" s="132" t="s">
        <v>3</v>
      </c>
      <c r="B6" s="134" t="s">
        <v>4</v>
      </c>
      <c r="C6" s="134"/>
      <c r="D6" s="134" t="s">
        <v>5</v>
      </c>
      <c r="E6" s="134" t="s">
        <v>6</v>
      </c>
      <c r="F6" s="134" t="s">
        <v>7</v>
      </c>
      <c r="G6" s="136" t="s">
        <v>8</v>
      </c>
      <c r="H6" s="128" t="s">
        <v>9</v>
      </c>
      <c r="I6" s="33"/>
      <c r="J6" s="33"/>
      <c r="K6" s="33"/>
      <c r="L6" s="33"/>
      <c r="M6" s="30"/>
      <c r="N6" s="30"/>
      <c r="O6" s="30"/>
      <c r="P6" s="30"/>
      <c r="Q6" s="30"/>
      <c r="R6" s="124" t="s">
        <v>3</v>
      </c>
      <c r="S6" s="126" t="s">
        <v>4</v>
      </c>
      <c r="T6" s="127"/>
      <c r="U6" s="118" t="s">
        <v>21</v>
      </c>
      <c r="V6" s="118" t="s">
        <v>22</v>
      </c>
      <c r="W6" s="120" t="s">
        <v>23</v>
      </c>
      <c r="X6" s="122" t="s">
        <v>9</v>
      </c>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row>
    <row r="7" spans="1:54" ht="14.25" customHeight="1" x14ac:dyDescent="0.4">
      <c r="A7" s="133"/>
      <c r="B7" s="9" t="s">
        <v>10</v>
      </c>
      <c r="C7" s="9" t="s">
        <v>11</v>
      </c>
      <c r="D7" s="135"/>
      <c r="E7" s="135"/>
      <c r="F7" s="135"/>
      <c r="G7" s="137"/>
      <c r="H7" s="129"/>
      <c r="I7" s="33"/>
      <c r="J7" s="33"/>
      <c r="K7" s="33"/>
      <c r="L7" s="33"/>
      <c r="M7" s="30"/>
      <c r="N7" s="30"/>
      <c r="O7" s="30"/>
      <c r="P7" s="30"/>
      <c r="Q7" s="30"/>
      <c r="R7" s="125"/>
      <c r="S7" s="40" t="s">
        <v>10</v>
      </c>
      <c r="T7" s="40" t="s">
        <v>11</v>
      </c>
      <c r="U7" s="119"/>
      <c r="V7" s="119"/>
      <c r="W7" s="121"/>
      <c r="X7" s="123"/>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row>
    <row r="8" spans="1:54" ht="24" customHeight="1" x14ac:dyDescent="0.4">
      <c r="A8" s="4">
        <v>1</v>
      </c>
      <c r="B8" s="147"/>
      <c r="C8" s="148"/>
      <c r="D8" s="148"/>
      <c r="E8" s="149"/>
      <c r="F8" s="148"/>
      <c r="G8" s="148"/>
      <c r="H8" s="150"/>
      <c r="I8" s="33"/>
      <c r="J8" s="30"/>
      <c r="K8" s="30"/>
      <c r="L8" s="33"/>
      <c r="M8" s="30"/>
      <c r="N8" s="30"/>
      <c r="O8" s="30"/>
      <c r="P8" s="30"/>
      <c r="Q8" s="30"/>
      <c r="R8" s="41">
        <v>1</v>
      </c>
      <c r="S8" s="42">
        <f t="shared" ref="S8:S37" si="0">B8</f>
        <v>0</v>
      </c>
      <c r="T8" s="43">
        <f t="shared" ref="T8:T37" si="1">C8</f>
        <v>0</v>
      </c>
      <c r="U8" s="44" t="str">
        <f>IF(AND(97&lt;=F8,F8&lt;=105),"A",IF(AND(106&lt;=F8,F8&lt;=115),"B",IF(AND(116&lt;=F8,F8&lt;=125),"D",IF(AND(126&lt;=F8,F8&lt;=135),"F",IF(AND(136&lt;=F8,F8&lt;=140),"H",IF(AND(141&lt;=F8,F8&lt;=146),"J-130",IF(AND(147&lt;=F8,F8&lt;=152),"J-137",IF(AND(153&lt;=F8,F8&lt;=158),"L",IF(AND(159&lt;=F8,F8&lt;=165),"M",IF(AND(166&lt;=F8,F8&lt;=171),"N",IF(F8=172,"Q",IF(AND(173&lt;=F8,F8&lt;=179),"O",IF(AND(180&lt;=F8,F8&lt;=185),"P","")))))))))))))</f>
        <v/>
      </c>
      <c r="V8" s="44" t="str">
        <f>IF(G8=17,"A",IF(G8=18,"B",IF(G8=19,"C",IF(G8=19.5,"CC",IF(G8=20,"D",IF(G8=20.5,"DD",IF(G8=21,"E",IF(G8=21.5,"F",IF(G8=22,"G",IF(G8=22.5,"H",IF(G8=23,"I",IF(G8=23.5,"J",IF(G8=24,"K",IF(G8=24.5,"L",IF(G8=25,"M",IF(G8=25.5,"N",IF(G8=26,"O",IF(G8=26.5,"P",IF(G8=27,"Q",IF(G8=27.5,"R",IF(G8=28,"S",IF(G8=28.5,"T",IF(G8=29,"U",IF(G8=30,"V",IF(G8=31,"X",IF(G8=32,"W",""))))))))))))))))))))))))))</f>
        <v/>
      </c>
      <c r="W8" s="45" t="str">
        <f t="shared" ref="W8:W37" si="2">IF(AND(100&lt;=F8,F8&lt;=109),"D",IF(AND(110&lt;=F8,F8&lt;=124),"E",IF(AND(125&lt;=F8,F8&lt;=134),"F",IF(AND(135&lt;=F8,F8&lt;=139),"G",IF(AND(140&lt;=F8,F8&lt;=149),"H",IF(AND(150&lt;=F8,F8&lt;=159),"I",IF(AND(160&lt;=F8,F8&lt;=169),"J",IF(AND(170&lt;=F8,F8&lt;=179),"K",IF(AND(180&lt;=F8,F8&lt;=189),"M",IF(190&lt;=F8,"N",""))))))))))</f>
        <v/>
      </c>
      <c r="X8" s="46"/>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row>
    <row r="9" spans="1:54" ht="24" customHeight="1" x14ac:dyDescent="0.4">
      <c r="A9" s="5">
        <v>2</v>
      </c>
      <c r="B9" s="151"/>
      <c r="C9" s="151"/>
      <c r="D9" s="151"/>
      <c r="E9" s="149"/>
      <c r="F9" s="151"/>
      <c r="G9" s="151"/>
      <c r="H9" s="150"/>
      <c r="I9" s="33"/>
      <c r="J9" s="30"/>
      <c r="K9" s="30"/>
      <c r="L9" s="33"/>
      <c r="M9" s="30"/>
      <c r="N9" s="30"/>
      <c r="O9" s="30"/>
      <c r="P9" s="30"/>
      <c r="Q9" s="30"/>
      <c r="R9" s="47">
        <v>2</v>
      </c>
      <c r="S9" s="48">
        <f t="shared" si="0"/>
        <v>0</v>
      </c>
      <c r="T9" s="48">
        <f t="shared" si="1"/>
        <v>0</v>
      </c>
      <c r="U9" s="44" t="str">
        <f t="shared" ref="U9:U37" si="3">IF(AND(97&lt;=F9,F9&lt;=105),"A",IF(AND(106&lt;=F9,F9&lt;=115),"B",IF(AND(116&lt;=F9,F9&lt;=125),"D",IF(AND(126&lt;=F9,F9&lt;=135),"F",IF(AND(136&lt;=F9,F9&lt;=140),"H",IF(AND(141&lt;=F9,F9&lt;=146),"J-130",IF(AND(147&lt;=F9,F9&lt;=152),"J-137",IF(AND(153&lt;=F9,F9&lt;=158),"L",IF(AND(159&lt;=F9,F9&lt;=165),"M",IF(AND(166&lt;=F9,F9&lt;=171),"N",IF(F9=172,"Q",IF(AND(173&lt;=F9,F9&lt;=179),"O",IF(AND(180&lt;=F9,F9&lt;=185),"P","")))))))))))))</f>
        <v/>
      </c>
      <c r="V9" s="44" t="str">
        <f>IF(G9=17,"A",IF(G9=18,"B",IF(G9=19,"C",IF(G9=19.5,"CC",IF(G9=20,"D",IF(G9=20.5,"DD",IF(G9=21,"E",IF(G9=21.5,"F",IF(G9=22,"G",IF(G9=22.5,"H",IF(G9=23,"I",IF(G9=23.5,"J",IF(G9=24,"K",IF(G9=24.5,"L",IF(G9=25,"M",IF(G9=25.5,"N",IF(G9=26,"O",IF(G9=26.5,"P",IF(G9=27,"Q",IF(G9=27.5,"R",IF(G9=28,"S",IF(G9=28.5,"T",IF(G9=29,"U",IF(G9=30,"V",IF(G9=31,"X",IF(G9=32,"W",""))))))))))))))))))))))))))</f>
        <v/>
      </c>
      <c r="W9" s="49" t="str">
        <f t="shared" si="2"/>
        <v/>
      </c>
      <c r="X9" s="46"/>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row>
    <row r="10" spans="1:54" ht="24" customHeight="1" x14ac:dyDescent="0.4">
      <c r="A10" s="5">
        <v>3</v>
      </c>
      <c r="B10" s="151"/>
      <c r="C10" s="151"/>
      <c r="D10" s="151"/>
      <c r="E10" s="149"/>
      <c r="F10" s="151"/>
      <c r="G10" s="151"/>
      <c r="H10" s="150"/>
      <c r="J10" s="30"/>
      <c r="K10" s="30"/>
      <c r="L10" s="30"/>
      <c r="M10" s="30"/>
      <c r="N10" s="30"/>
      <c r="O10" s="30"/>
      <c r="P10" s="30"/>
      <c r="Q10" s="30"/>
      <c r="R10" s="47">
        <v>3</v>
      </c>
      <c r="S10" s="48">
        <f t="shared" si="0"/>
        <v>0</v>
      </c>
      <c r="T10" s="48">
        <f t="shared" si="1"/>
        <v>0</v>
      </c>
      <c r="U10" s="44" t="str">
        <f t="shared" si="3"/>
        <v/>
      </c>
      <c r="V10" s="44" t="str">
        <f>IF(G10=17,"A",IF(G10=18,"B",IF(G10=19,"C",IF(G10=19.5,"CC",IF(G10=20,"D",IF(G10=20.5,"DD",IF(G10=21,"E",IF(G10=21.5,"F",IF(G10=22,"G",IF(G10=22.5,"H",IF(G10=23,"I",IF(G10=23.5,"J",IF(G10=24,"K",IF(G10=24.5,"L",IF(G10=25,"M",IF(G10=25.5,"N",IF(G10=26,"O",IF(G10=26.5,"P",IF(G10=27,"Q",IF(G10=27.5,"R",IF(G10=28,"S",IF(G10=28.5,"T",IF(G10=29,"U",IF(G10=30,"V",IF(G10=31,"X",IF(G10=32,"W",""))))))))))))))))))))))))))</f>
        <v/>
      </c>
      <c r="W10" s="49" t="str">
        <f t="shared" si="2"/>
        <v/>
      </c>
      <c r="X10" s="46"/>
      <c r="Y10" s="30"/>
      <c r="Z10" s="130"/>
      <c r="AA10" s="110" t="s">
        <v>50</v>
      </c>
      <c r="AB10" s="111"/>
      <c r="AC10" s="112" t="s">
        <v>51</v>
      </c>
      <c r="AD10" s="113"/>
      <c r="AE10" s="51" t="s">
        <v>52</v>
      </c>
      <c r="AF10" s="51"/>
      <c r="AG10" s="30"/>
      <c r="AH10" s="30"/>
      <c r="AI10" s="30"/>
      <c r="AJ10" s="30"/>
      <c r="AK10" s="30"/>
      <c r="AL10" s="30"/>
      <c r="AM10" s="30"/>
      <c r="AN10" s="30"/>
      <c r="AO10" s="30"/>
      <c r="AP10" s="30"/>
      <c r="AQ10" s="30"/>
      <c r="AR10" s="30"/>
      <c r="AS10" s="30"/>
      <c r="AT10" s="30"/>
      <c r="AU10" s="30"/>
      <c r="AV10" s="30"/>
      <c r="AW10" s="30"/>
      <c r="AX10" s="30"/>
      <c r="AY10" s="30"/>
      <c r="AZ10" s="30"/>
      <c r="BA10" s="30"/>
      <c r="BB10" s="30"/>
    </row>
    <row r="11" spans="1:54" ht="24" customHeight="1" x14ac:dyDescent="0.4">
      <c r="A11" s="5">
        <v>4</v>
      </c>
      <c r="B11" s="151"/>
      <c r="C11" s="151"/>
      <c r="D11" s="151"/>
      <c r="E11" s="149"/>
      <c r="F11" s="151"/>
      <c r="G11" s="151"/>
      <c r="H11" s="150"/>
      <c r="J11" s="30"/>
      <c r="K11" s="30"/>
      <c r="L11" s="30"/>
      <c r="M11" s="30"/>
      <c r="N11" s="30"/>
      <c r="O11" s="30"/>
      <c r="P11" s="30"/>
      <c r="Q11" s="30"/>
      <c r="R11" s="47">
        <v>4</v>
      </c>
      <c r="S11" s="48">
        <f t="shared" si="0"/>
        <v>0</v>
      </c>
      <c r="T11" s="48">
        <f t="shared" si="1"/>
        <v>0</v>
      </c>
      <c r="U11" s="44" t="str">
        <f t="shared" si="3"/>
        <v/>
      </c>
      <c r="V11" s="44" t="str">
        <f>IF(G11=17,"A",IF(G11=18,"B",IF(G11=19,"C",IF(G11=19.5,"CC",IF(G11=20,"D",IF(G11=20.5,"DD",IF(G11=21,"E",IF(G11=21.5,"F",IF(G11=22,"G",IF(G11=22.5,"H",IF(G11=23,"I",IF(G11=23.5,"J",IF(G11=24,"K",IF(G11=24.5,"L",IF(G11=25,"M",IF(G11=25.5,"N",IF(G11=26,"O",IF(G11=26.5,"P",IF(G11=27,"Q",IF(G11=27.5,"R",IF(G11=28,"S",IF(G11=28.5,"T",IF(G11=29,"U",IF(G11=30,"V",IF(G11=31,"X",IF(G11=32,"W",""))))))))))))))))))))))))))</f>
        <v/>
      </c>
      <c r="W11" s="49" t="str">
        <f t="shared" si="2"/>
        <v/>
      </c>
      <c r="X11" s="46"/>
      <c r="Y11" s="30"/>
      <c r="Z11" s="131"/>
      <c r="AA11" s="50" t="s">
        <v>54</v>
      </c>
      <c r="AB11" s="52" t="s">
        <v>53</v>
      </c>
      <c r="AC11" s="53" t="s">
        <v>54</v>
      </c>
      <c r="AD11" s="52" t="s">
        <v>55</v>
      </c>
      <c r="AE11" s="54" t="s">
        <v>54</v>
      </c>
      <c r="AF11" s="55" t="s">
        <v>55</v>
      </c>
      <c r="AG11" s="30"/>
      <c r="AH11" s="30"/>
      <c r="AI11" s="30"/>
      <c r="AJ11" s="30"/>
      <c r="AK11" s="30"/>
      <c r="AL11" s="30"/>
      <c r="AM11" s="30"/>
      <c r="AN11" s="30"/>
      <c r="AO11" s="30"/>
      <c r="AP11" s="30"/>
      <c r="AQ11" s="30"/>
      <c r="AR11" s="30"/>
      <c r="AS11" s="30"/>
      <c r="AT11" s="30"/>
      <c r="AU11" s="30"/>
      <c r="AV11" s="30"/>
      <c r="AW11" s="30"/>
      <c r="AX11" s="30"/>
      <c r="AY11" s="30"/>
      <c r="AZ11" s="30"/>
      <c r="BA11" s="30"/>
      <c r="BB11" s="30"/>
    </row>
    <row r="12" spans="1:54" ht="24" customHeight="1" x14ac:dyDescent="0.4">
      <c r="A12" s="7">
        <v>5</v>
      </c>
      <c r="B12" s="152"/>
      <c r="C12" s="152"/>
      <c r="D12" s="152"/>
      <c r="E12" s="149"/>
      <c r="F12" s="152"/>
      <c r="G12" s="152"/>
      <c r="H12" s="153"/>
      <c r="K12" s="30"/>
      <c r="L12" s="30"/>
      <c r="M12" s="30"/>
      <c r="N12" s="30"/>
      <c r="O12" s="30"/>
      <c r="P12" s="30"/>
      <c r="Q12" s="30"/>
      <c r="R12" s="56">
        <v>5</v>
      </c>
      <c r="S12" s="48">
        <f t="shared" si="0"/>
        <v>0</v>
      </c>
      <c r="T12" s="48">
        <f t="shared" si="1"/>
        <v>0</v>
      </c>
      <c r="U12" s="44" t="str">
        <f t="shared" si="3"/>
        <v/>
      </c>
      <c r="V12" s="44" t="str">
        <f>IF(G12=17,"A",IF(G12=18,"B",IF(G12=19,"C",IF(G12=19.5,"CC",IF(G12=20,"D",IF(G12=20.5,"DD",IF(G12=21,"E",IF(G12=21.5,"F",IF(G12=22,"G",IF(G12=22.5,"H",IF(G12=23,"I",IF(G12=23.5,"J",IF(G12=24,"K",IF(G12=24.5,"L",IF(G12=25,"M",IF(G12=25.5,"N",IF(G12=26,"O",IF(G12=26.5,"P",IF(G12=27,"Q",IF(G12=27.5,"R",IF(G12=28,"S",IF(G12=28.5,"T",IF(G12=29,"U",IF(G12=30,"V",IF(G12=31,"X",IF(G12=32,"W",""))))))))))))))))))))))))))</f>
        <v/>
      </c>
      <c r="W12" s="49" t="str">
        <f t="shared" si="2"/>
        <v/>
      </c>
      <c r="X12" s="57"/>
      <c r="Y12" s="30"/>
      <c r="Z12" s="58" t="s">
        <v>24</v>
      </c>
      <c r="AA12" s="59">
        <f>7-AB12</f>
        <v>7</v>
      </c>
      <c r="AB12" s="59">
        <f>COUNTIF($U$8:$U$37,"A")</f>
        <v>0</v>
      </c>
      <c r="AC12" s="60">
        <f>5-AD12</f>
        <v>5</v>
      </c>
      <c r="AD12" s="61">
        <f>COUNTIF($V$8:$V$37,"A")</f>
        <v>0</v>
      </c>
      <c r="AE12" s="62"/>
      <c r="AF12" s="59"/>
      <c r="AG12" s="30"/>
      <c r="AH12" s="30"/>
      <c r="AI12" s="30"/>
      <c r="AJ12" s="30"/>
      <c r="AK12" s="30"/>
      <c r="AL12" s="30"/>
      <c r="AM12" s="30"/>
      <c r="AN12" s="30"/>
      <c r="AO12" s="30"/>
      <c r="AP12" s="30"/>
      <c r="AQ12" s="30"/>
      <c r="AR12" s="30"/>
      <c r="AS12" s="30"/>
      <c r="AT12" s="30"/>
      <c r="AU12" s="30"/>
      <c r="AV12" s="30"/>
      <c r="AW12" s="30"/>
      <c r="AX12" s="30"/>
      <c r="AY12" s="30"/>
      <c r="AZ12" s="30"/>
      <c r="BA12" s="30"/>
      <c r="BB12" s="30"/>
    </row>
    <row r="13" spans="1:54" ht="24" customHeight="1" x14ac:dyDescent="0.4">
      <c r="A13" s="4">
        <v>6</v>
      </c>
      <c r="B13" s="148"/>
      <c r="C13" s="148"/>
      <c r="D13" s="148"/>
      <c r="E13" s="149"/>
      <c r="F13" s="148"/>
      <c r="G13" s="154"/>
      <c r="H13" s="150"/>
      <c r="K13" s="30"/>
      <c r="L13" s="30"/>
      <c r="M13" s="30"/>
      <c r="N13" s="30"/>
      <c r="O13" s="30"/>
      <c r="P13" s="30"/>
      <c r="Q13" s="30"/>
      <c r="R13" s="41">
        <v>6</v>
      </c>
      <c r="S13" s="48">
        <f t="shared" si="0"/>
        <v>0</v>
      </c>
      <c r="T13" s="48">
        <f t="shared" si="1"/>
        <v>0</v>
      </c>
      <c r="U13" s="44" t="str">
        <f t="shared" si="3"/>
        <v/>
      </c>
      <c r="V13" s="44" t="str">
        <f t="shared" ref="V13:V37" si="4">IF(G13=17,"A",IF(G13=18,"B",IF(G13=19,"C",IF(G13=19.5,"CC",IF(G13=20,"D",IF(G13=20.5,"DD",IF(G13=21,"E",IF(G13=21.5,"F",IF(G13=22,"G",IF(G13=22.5,"H",IF(G13=23,"I",IF(G13=23.5,"J",IF(G13=24,"K",IF(G13=24.5,"L",IF(G13=25,"M",IF(G13=25.5,"N",IF(G13=26,"O",IF(G13=26.5,"P",IF(G13=27,"Q",IF(G13=27.5,"R",IF(G13=28,"S",IF(G13=28.5,"T",IF(G13=29,"U",IF(G13=30,"V",IF(G13=31,"X",IF(G13=32,"W",""))))))))))))))))))))))))))</f>
        <v/>
      </c>
      <c r="W13" s="63" t="str">
        <f t="shared" si="2"/>
        <v/>
      </c>
      <c r="X13" s="46"/>
      <c r="Y13" s="30"/>
      <c r="Z13" s="58" t="s">
        <v>25</v>
      </c>
      <c r="AA13" s="64">
        <f>6-AB13</f>
        <v>6</v>
      </c>
      <c r="AB13" s="64">
        <f>COUNTIF($U$8:$U$37,"B")</f>
        <v>0</v>
      </c>
      <c r="AC13" s="65">
        <f>3-AD13</f>
        <v>3</v>
      </c>
      <c r="AD13" s="66">
        <f>COUNTIF($V$8:$V$37,"B")</f>
        <v>0</v>
      </c>
      <c r="AE13" s="67"/>
      <c r="AF13" s="64"/>
      <c r="AG13" s="30"/>
      <c r="AH13" s="30"/>
      <c r="AI13" s="30"/>
      <c r="AJ13" s="30"/>
      <c r="AK13" s="30"/>
      <c r="AL13" s="30"/>
      <c r="AM13" s="30"/>
      <c r="AN13" s="30"/>
      <c r="AO13" s="30"/>
      <c r="AP13" s="30"/>
      <c r="AQ13" s="30"/>
      <c r="AR13" s="30"/>
      <c r="AS13" s="30"/>
      <c r="AT13" s="30"/>
      <c r="AU13" s="30"/>
      <c r="AV13" s="30"/>
      <c r="AW13" s="30"/>
      <c r="AX13" s="30"/>
      <c r="AY13" s="30"/>
      <c r="AZ13" s="30"/>
      <c r="BA13" s="30"/>
      <c r="BB13" s="30"/>
    </row>
    <row r="14" spans="1:54" ht="24" customHeight="1" x14ac:dyDescent="0.4">
      <c r="A14" s="5">
        <v>7</v>
      </c>
      <c r="B14" s="151"/>
      <c r="C14" s="151"/>
      <c r="D14" s="151"/>
      <c r="E14" s="149"/>
      <c r="F14" s="151"/>
      <c r="G14" s="151"/>
      <c r="H14" s="150"/>
      <c r="K14" s="30"/>
      <c r="L14" s="30"/>
      <c r="M14" s="30"/>
      <c r="N14" s="30"/>
      <c r="O14" s="30"/>
      <c r="P14" s="30"/>
      <c r="Q14" s="30"/>
      <c r="R14" s="47">
        <v>7</v>
      </c>
      <c r="S14" s="48">
        <f t="shared" si="0"/>
        <v>0</v>
      </c>
      <c r="T14" s="48">
        <f t="shared" si="1"/>
        <v>0</v>
      </c>
      <c r="U14" s="44" t="str">
        <f t="shared" si="3"/>
        <v/>
      </c>
      <c r="V14" s="44" t="str">
        <f t="shared" si="4"/>
        <v/>
      </c>
      <c r="W14" s="49" t="str">
        <f t="shared" si="2"/>
        <v/>
      </c>
      <c r="X14" s="46"/>
      <c r="Y14" s="30"/>
      <c r="Z14" s="58" t="s">
        <v>26</v>
      </c>
      <c r="AA14" s="69"/>
      <c r="AB14" s="70">
        <f>COUNTIF($U$8:$U$37,"C")</f>
        <v>0</v>
      </c>
      <c r="AC14" s="71">
        <f>5-AD14</f>
        <v>5</v>
      </c>
      <c r="AD14" s="72">
        <f>COUNTIF($V$8:$V$37,"C")</f>
        <v>0</v>
      </c>
      <c r="AE14" s="67"/>
      <c r="AF14" s="66"/>
      <c r="AG14" s="30"/>
      <c r="AH14" s="30"/>
      <c r="AI14" s="30"/>
      <c r="AJ14" s="30"/>
      <c r="AK14" s="30"/>
      <c r="AL14" s="30"/>
      <c r="AM14" s="30"/>
      <c r="AN14" s="30"/>
      <c r="AO14" s="30"/>
      <c r="AP14" s="30"/>
      <c r="AQ14" s="30"/>
      <c r="AR14" s="30"/>
      <c r="AS14" s="30"/>
      <c r="AT14" s="30"/>
      <c r="AU14" s="30"/>
      <c r="AV14" s="30"/>
      <c r="AW14" s="30"/>
      <c r="AX14" s="30"/>
      <c r="AY14" s="30"/>
      <c r="AZ14" s="30"/>
      <c r="BA14" s="30"/>
      <c r="BB14" s="30"/>
    </row>
    <row r="15" spans="1:54" ht="24" customHeight="1" x14ac:dyDescent="0.4">
      <c r="A15" s="5">
        <v>8</v>
      </c>
      <c r="B15" s="151"/>
      <c r="C15" s="151"/>
      <c r="D15" s="151"/>
      <c r="E15" s="149"/>
      <c r="F15" s="151"/>
      <c r="G15" s="151"/>
      <c r="H15" s="150"/>
      <c r="K15" s="30"/>
      <c r="L15" s="30"/>
      <c r="M15" s="30"/>
      <c r="N15" s="30"/>
      <c r="O15" s="30"/>
      <c r="P15" s="30"/>
      <c r="Q15" s="30"/>
      <c r="R15" s="47">
        <v>8</v>
      </c>
      <c r="S15" s="48">
        <f t="shared" si="0"/>
        <v>0</v>
      </c>
      <c r="T15" s="48">
        <f t="shared" si="1"/>
        <v>0</v>
      </c>
      <c r="U15" s="44" t="str">
        <f t="shared" si="3"/>
        <v/>
      </c>
      <c r="V15" s="44" t="str">
        <f t="shared" si="4"/>
        <v/>
      </c>
      <c r="W15" s="63" t="str">
        <f t="shared" si="2"/>
        <v/>
      </c>
      <c r="X15" s="46"/>
      <c r="Y15" s="30"/>
      <c r="Z15" s="58" t="s">
        <v>27</v>
      </c>
      <c r="AA15" s="66"/>
      <c r="AB15" s="64"/>
      <c r="AC15" s="65">
        <f>6-AD15</f>
        <v>6</v>
      </c>
      <c r="AD15" s="64">
        <f>COUNTIF($V$8:$V$37,"CC")</f>
        <v>0</v>
      </c>
      <c r="AE15" s="64"/>
      <c r="AF15" s="72"/>
      <c r="AG15" s="30"/>
      <c r="AH15" s="30"/>
      <c r="AI15" s="30"/>
      <c r="AJ15" s="30"/>
      <c r="AK15" s="30"/>
      <c r="AL15" s="30"/>
      <c r="AM15" s="30"/>
      <c r="AN15" s="30"/>
      <c r="AO15" s="30"/>
      <c r="AP15" s="30"/>
      <c r="AQ15" s="30"/>
      <c r="AR15" s="30"/>
      <c r="AS15" s="30"/>
      <c r="AT15" s="30"/>
      <c r="AU15" s="30"/>
      <c r="AV15" s="30"/>
      <c r="AW15" s="30"/>
      <c r="AX15" s="30"/>
      <c r="AY15" s="30"/>
      <c r="AZ15" s="30"/>
      <c r="BA15" s="30"/>
      <c r="BB15" s="30"/>
    </row>
    <row r="16" spans="1:54" ht="24" customHeight="1" x14ac:dyDescent="0.4">
      <c r="A16" s="5">
        <v>9</v>
      </c>
      <c r="B16" s="151"/>
      <c r="C16" s="151"/>
      <c r="D16" s="151"/>
      <c r="E16" s="149"/>
      <c r="F16" s="151"/>
      <c r="G16" s="151"/>
      <c r="H16" s="150"/>
      <c r="K16" s="30"/>
      <c r="L16" s="30"/>
      <c r="M16" s="30"/>
      <c r="N16" s="30"/>
      <c r="O16" s="30"/>
      <c r="P16" s="30"/>
      <c r="Q16" s="30"/>
      <c r="R16" s="47">
        <v>9</v>
      </c>
      <c r="S16" s="48">
        <f t="shared" si="0"/>
        <v>0</v>
      </c>
      <c r="T16" s="48">
        <f t="shared" si="1"/>
        <v>0</v>
      </c>
      <c r="U16" s="44" t="str">
        <f t="shared" si="3"/>
        <v/>
      </c>
      <c r="V16" s="44" t="str">
        <f t="shared" si="4"/>
        <v/>
      </c>
      <c r="W16" s="49" t="str">
        <f t="shared" si="2"/>
        <v/>
      </c>
      <c r="X16" s="46"/>
      <c r="Y16" s="30"/>
      <c r="Z16" s="58" t="s">
        <v>28</v>
      </c>
      <c r="AA16" s="72">
        <f>10-AB16</f>
        <v>10</v>
      </c>
      <c r="AB16" s="64">
        <f>COUNTIF($U$8:$U$37,"D")</f>
        <v>0</v>
      </c>
      <c r="AC16" s="71">
        <f>4-AD16</f>
        <v>4</v>
      </c>
      <c r="AD16" s="64">
        <f>COUNTIF($V$8:$V$37,"D")</f>
        <v>0</v>
      </c>
      <c r="AE16" s="64">
        <f>11-AF16</f>
        <v>11</v>
      </c>
      <c r="AF16" s="64">
        <f>COUNTIF($W$8:$W$37,"D")</f>
        <v>0</v>
      </c>
      <c r="AG16" s="30"/>
      <c r="AH16" s="30"/>
      <c r="AI16" s="30"/>
      <c r="AJ16" s="30"/>
      <c r="AK16" s="30"/>
      <c r="AL16" s="30"/>
      <c r="AM16" s="30"/>
      <c r="AN16" s="30"/>
      <c r="AO16" s="30"/>
      <c r="AP16" s="30"/>
      <c r="AQ16" s="30"/>
      <c r="AR16" s="30"/>
      <c r="AS16" s="30"/>
      <c r="AT16" s="30"/>
      <c r="AU16" s="30"/>
      <c r="AV16" s="30"/>
      <c r="AW16" s="30"/>
      <c r="AX16" s="30"/>
      <c r="AY16" s="30"/>
      <c r="AZ16" s="30"/>
      <c r="BA16" s="30"/>
      <c r="BB16" s="30"/>
    </row>
    <row r="17" spans="1:54" ht="24" customHeight="1" x14ac:dyDescent="0.4">
      <c r="A17" s="7">
        <v>10</v>
      </c>
      <c r="B17" s="152"/>
      <c r="C17" s="152"/>
      <c r="D17" s="152"/>
      <c r="E17" s="149"/>
      <c r="F17" s="152"/>
      <c r="G17" s="155"/>
      <c r="H17" s="153"/>
      <c r="K17" s="30"/>
      <c r="L17" s="30"/>
      <c r="M17" s="30"/>
      <c r="N17" s="30"/>
      <c r="O17" s="30"/>
      <c r="P17" s="30"/>
      <c r="Q17" s="30"/>
      <c r="R17" s="56">
        <v>10</v>
      </c>
      <c r="S17" s="74">
        <f t="shared" si="0"/>
        <v>0</v>
      </c>
      <c r="T17" s="74">
        <f t="shared" si="1"/>
        <v>0</v>
      </c>
      <c r="U17" s="44" t="str">
        <f t="shared" si="3"/>
        <v/>
      </c>
      <c r="V17" s="44" t="str">
        <f t="shared" si="4"/>
        <v/>
      </c>
      <c r="W17" s="30" t="str">
        <f t="shared" si="2"/>
        <v/>
      </c>
      <c r="X17" s="57"/>
      <c r="Y17" s="30"/>
      <c r="Z17" s="58" t="s">
        <v>29</v>
      </c>
      <c r="AA17" s="64"/>
      <c r="AB17" s="66"/>
      <c r="AC17" s="75">
        <f>6-AD17</f>
        <v>6</v>
      </c>
      <c r="AD17" s="66">
        <f>COUNTIF($V$8:$V$37,"DD")</f>
        <v>0</v>
      </c>
      <c r="AE17" s="66"/>
      <c r="AF17" s="76"/>
      <c r="AG17" s="30"/>
      <c r="AH17" s="30"/>
      <c r="AI17" s="30"/>
      <c r="AJ17" s="30"/>
      <c r="AK17" s="30"/>
      <c r="AL17" s="30"/>
      <c r="AM17" s="30"/>
      <c r="AN17" s="30"/>
      <c r="AO17" s="30"/>
      <c r="AP17" s="30"/>
      <c r="AQ17" s="30"/>
      <c r="AR17" s="30"/>
      <c r="AS17" s="30"/>
      <c r="AT17" s="30"/>
      <c r="AU17" s="30"/>
      <c r="AV17" s="30"/>
      <c r="AW17" s="30"/>
      <c r="AX17" s="30"/>
      <c r="AY17" s="30"/>
      <c r="AZ17" s="30"/>
      <c r="BA17" s="30"/>
      <c r="BB17" s="30"/>
    </row>
    <row r="18" spans="1:54" ht="24" customHeight="1" x14ac:dyDescent="0.4">
      <c r="A18" s="4">
        <v>11</v>
      </c>
      <c r="B18" s="151"/>
      <c r="C18" s="151"/>
      <c r="D18" s="148"/>
      <c r="E18" s="149"/>
      <c r="F18" s="148"/>
      <c r="G18" s="156"/>
      <c r="H18" s="150"/>
      <c r="K18" s="30"/>
      <c r="L18" s="30"/>
      <c r="M18" s="30"/>
      <c r="N18" s="30"/>
      <c r="O18" s="30"/>
      <c r="P18" s="30"/>
      <c r="Q18" s="30"/>
      <c r="R18" s="41">
        <v>11</v>
      </c>
      <c r="S18" s="77">
        <f t="shared" si="0"/>
        <v>0</v>
      </c>
      <c r="T18" s="77">
        <f t="shared" si="1"/>
        <v>0</v>
      </c>
      <c r="U18" s="44" t="str">
        <f t="shared" si="3"/>
        <v/>
      </c>
      <c r="V18" s="44" t="str">
        <f t="shared" si="4"/>
        <v/>
      </c>
      <c r="W18" s="78" t="str">
        <f t="shared" si="2"/>
        <v/>
      </c>
      <c r="X18" s="46"/>
      <c r="Y18" s="30"/>
      <c r="Z18" s="58" t="s">
        <v>30</v>
      </c>
      <c r="AA18" s="66"/>
      <c r="AB18" s="72"/>
      <c r="AC18" s="71">
        <f>11-AD18</f>
        <v>11</v>
      </c>
      <c r="AD18" s="64">
        <f>COUNTIF($V$8:$V$37,"E")</f>
        <v>0</v>
      </c>
      <c r="AE18" s="72">
        <f>11-AF18</f>
        <v>11</v>
      </c>
      <c r="AF18" s="64">
        <f>COUNTIF($W$8:$W$37,"E")</f>
        <v>0</v>
      </c>
      <c r="AG18" s="30"/>
      <c r="AH18" s="30"/>
      <c r="AI18" s="30"/>
      <c r="AJ18" s="30"/>
      <c r="AK18" s="30"/>
      <c r="AL18" s="30"/>
      <c r="AM18" s="30"/>
      <c r="AN18" s="30"/>
      <c r="AO18" s="30"/>
      <c r="AP18" s="30"/>
      <c r="AQ18" s="30"/>
      <c r="AR18" s="30"/>
      <c r="AS18" s="30"/>
      <c r="AT18" s="30"/>
      <c r="AU18" s="30"/>
      <c r="AV18" s="30"/>
      <c r="AW18" s="30"/>
      <c r="AX18" s="30"/>
      <c r="AY18" s="30"/>
      <c r="AZ18" s="30"/>
      <c r="BA18" s="30"/>
      <c r="BB18" s="30"/>
    </row>
    <row r="19" spans="1:54" ht="24" customHeight="1" x14ac:dyDescent="0.4">
      <c r="A19" s="5">
        <v>12</v>
      </c>
      <c r="B19" s="151"/>
      <c r="C19" s="151"/>
      <c r="D19" s="151"/>
      <c r="E19" s="149"/>
      <c r="F19" s="151"/>
      <c r="G19" s="151"/>
      <c r="H19" s="150"/>
      <c r="I19" s="108" t="s">
        <v>12</v>
      </c>
      <c r="J19" s="109"/>
      <c r="K19" s="30"/>
      <c r="L19" s="30"/>
      <c r="M19" s="30"/>
      <c r="N19" s="30"/>
      <c r="O19" s="30"/>
      <c r="P19" s="30"/>
      <c r="Q19" s="30"/>
      <c r="R19" s="47">
        <v>12</v>
      </c>
      <c r="S19" s="48">
        <f t="shared" si="0"/>
        <v>0</v>
      </c>
      <c r="T19" s="48">
        <f t="shared" si="1"/>
        <v>0</v>
      </c>
      <c r="U19" s="44" t="str">
        <f t="shared" si="3"/>
        <v/>
      </c>
      <c r="V19" s="44" t="str">
        <f t="shared" si="4"/>
        <v/>
      </c>
      <c r="W19" s="30" t="str">
        <f t="shared" si="2"/>
        <v/>
      </c>
      <c r="X19" s="46"/>
      <c r="Y19" s="30"/>
      <c r="Z19" s="58" t="s">
        <v>31</v>
      </c>
      <c r="AA19" s="72">
        <f>14-AB19</f>
        <v>14</v>
      </c>
      <c r="AB19" s="64">
        <f>COUNTIF($U$8:$U$37,"F")</f>
        <v>0</v>
      </c>
      <c r="AC19" s="71">
        <f>5-AD19</f>
        <v>5</v>
      </c>
      <c r="AD19" s="64">
        <f>COUNTIF($V$8:$V$37,"F")</f>
        <v>0</v>
      </c>
      <c r="AE19" s="66">
        <f>20-AF19</f>
        <v>20</v>
      </c>
      <c r="AF19" s="64">
        <f>COUNTIF($W$8:$W$37,"F")</f>
        <v>0</v>
      </c>
      <c r="AG19" s="30"/>
      <c r="AH19" s="30"/>
      <c r="AI19" s="30"/>
      <c r="AJ19" s="30"/>
      <c r="AK19" s="30"/>
      <c r="AL19" s="30"/>
      <c r="AM19" s="30"/>
      <c r="AN19" s="30"/>
      <c r="AO19" s="30"/>
      <c r="AP19" s="30"/>
      <c r="AQ19" s="30"/>
      <c r="AR19" s="30"/>
      <c r="AS19" s="30"/>
      <c r="AT19" s="30"/>
      <c r="AU19" s="30"/>
      <c r="AV19" s="30"/>
      <c r="AW19" s="30"/>
      <c r="AX19" s="30"/>
      <c r="AY19" s="30"/>
      <c r="AZ19" s="30"/>
      <c r="BA19" s="30"/>
      <c r="BB19" s="30"/>
    </row>
    <row r="20" spans="1:54" ht="24" customHeight="1" x14ac:dyDescent="0.4">
      <c r="A20" s="5">
        <v>13</v>
      </c>
      <c r="B20" s="151"/>
      <c r="C20" s="151"/>
      <c r="D20" s="151"/>
      <c r="E20" s="149"/>
      <c r="F20" s="151"/>
      <c r="G20" s="151"/>
      <c r="H20" s="150"/>
      <c r="I20" s="39" t="s">
        <v>5</v>
      </c>
      <c r="J20" s="39" t="s">
        <v>6</v>
      </c>
      <c r="K20" s="30"/>
      <c r="L20" s="30"/>
      <c r="M20" s="30"/>
      <c r="N20" s="30"/>
      <c r="O20" s="30"/>
      <c r="P20" s="30"/>
      <c r="Q20" s="30"/>
      <c r="R20" s="47">
        <v>13</v>
      </c>
      <c r="S20" s="48">
        <f t="shared" si="0"/>
        <v>0</v>
      </c>
      <c r="T20" s="48">
        <f t="shared" si="1"/>
        <v>0</v>
      </c>
      <c r="U20" s="44" t="str">
        <f t="shared" si="3"/>
        <v/>
      </c>
      <c r="V20" s="44" t="str">
        <f t="shared" si="4"/>
        <v/>
      </c>
      <c r="W20" s="49" t="str">
        <f t="shared" si="2"/>
        <v/>
      </c>
      <c r="X20" s="46"/>
      <c r="Y20" s="30"/>
      <c r="Z20" s="58" t="s">
        <v>32</v>
      </c>
      <c r="AA20" s="66"/>
      <c r="AB20" s="66"/>
      <c r="AC20" s="65">
        <f>24-AD20</f>
        <v>24</v>
      </c>
      <c r="AD20" s="64">
        <f>COUNTIF($V$8:$V$37,"G")</f>
        <v>0</v>
      </c>
      <c r="AE20" s="72">
        <f>40-AF20</f>
        <v>40</v>
      </c>
      <c r="AF20" s="66">
        <f>COUNTIF($W$8:$W$37,"G")</f>
        <v>0</v>
      </c>
      <c r="AG20" s="30"/>
      <c r="AH20" s="30"/>
      <c r="AI20" s="30"/>
      <c r="AJ20" s="30"/>
      <c r="AK20" s="30"/>
      <c r="AL20" s="30"/>
      <c r="AM20" s="30"/>
      <c r="AN20" s="30"/>
      <c r="AO20" s="30"/>
      <c r="AP20" s="30"/>
      <c r="AQ20" s="30"/>
      <c r="AR20" s="30"/>
      <c r="AS20" s="30"/>
      <c r="AT20" s="30"/>
      <c r="AU20" s="30"/>
      <c r="AV20" s="30"/>
      <c r="AW20" s="30"/>
      <c r="AX20" s="30"/>
      <c r="AY20" s="30"/>
      <c r="AZ20" s="30"/>
      <c r="BA20" s="30"/>
      <c r="BB20" s="30"/>
    </row>
    <row r="21" spans="1:54" ht="24" customHeight="1" x14ac:dyDescent="0.4">
      <c r="A21" s="5">
        <v>14</v>
      </c>
      <c r="B21" s="151"/>
      <c r="C21" s="151"/>
      <c r="D21" s="151"/>
      <c r="E21" s="149"/>
      <c r="F21" s="151"/>
      <c r="G21" s="151"/>
      <c r="H21" s="150"/>
      <c r="I21" s="68" t="s">
        <v>13</v>
      </c>
      <c r="J21" s="68" t="s">
        <v>14</v>
      </c>
      <c r="K21" s="30"/>
      <c r="L21" s="30"/>
      <c r="M21" s="30"/>
      <c r="N21" s="30"/>
      <c r="O21" s="30"/>
      <c r="P21" s="30"/>
      <c r="Q21" s="30"/>
      <c r="R21" s="47">
        <v>14</v>
      </c>
      <c r="S21" s="48">
        <f t="shared" si="0"/>
        <v>0</v>
      </c>
      <c r="T21" s="48">
        <f t="shared" si="1"/>
        <v>0</v>
      </c>
      <c r="U21" s="44" t="str">
        <f t="shared" si="3"/>
        <v/>
      </c>
      <c r="V21" s="44" t="str">
        <f t="shared" si="4"/>
        <v/>
      </c>
      <c r="W21" s="30" t="str">
        <f t="shared" si="2"/>
        <v/>
      </c>
      <c r="X21" s="46"/>
      <c r="Y21" s="30"/>
      <c r="Z21" s="58" t="s">
        <v>33</v>
      </c>
      <c r="AA21" s="66">
        <f>32-AB21</f>
        <v>32</v>
      </c>
      <c r="AB21" s="66">
        <f>COUNTIF($U$8:$U$37,"H")</f>
        <v>0</v>
      </c>
      <c r="AC21" s="71">
        <f>2-AD21</f>
        <v>2</v>
      </c>
      <c r="AD21" s="64">
        <f>COUNTIF($V$8:$V$37,"H")</f>
        <v>0</v>
      </c>
      <c r="AE21" s="66">
        <f>48-AF21</f>
        <v>48</v>
      </c>
      <c r="AF21" s="72">
        <f>COUNTIF($W$8:$W$37,"H")</f>
        <v>0</v>
      </c>
      <c r="AG21" s="30"/>
      <c r="AH21" s="30"/>
      <c r="AI21" s="30"/>
      <c r="AJ21" s="30"/>
      <c r="AK21" s="30"/>
      <c r="AL21" s="30"/>
      <c r="AM21" s="30"/>
      <c r="AN21" s="30"/>
      <c r="AO21" s="30"/>
      <c r="AP21" s="30"/>
      <c r="AQ21" s="30"/>
      <c r="AR21" s="30"/>
      <c r="AS21" s="30"/>
      <c r="AT21" s="30"/>
      <c r="AU21" s="30"/>
      <c r="AV21" s="30"/>
      <c r="AW21" s="30"/>
      <c r="AX21" s="30"/>
      <c r="AY21" s="30"/>
      <c r="AZ21" s="30"/>
      <c r="BA21" s="30"/>
      <c r="BB21" s="30"/>
    </row>
    <row r="22" spans="1:54" ht="24" customHeight="1" x14ac:dyDescent="0.4">
      <c r="A22" s="7">
        <v>15</v>
      </c>
      <c r="B22" s="152"/>
      <c r="C22" s="152"/>
      <c r="D22" s="152"/>
      <c r="E22" s="149"/>
      <c r="F22" s="152"/>
      <c r="G22" s="152"/>
      <c r="H22" s="153"/>
      <c r="I22" s="73" t="s">
        <v>15</v>
      </c>
      <c r="J22" s="73" t="s">
        <v>58</v>
      </c>
      <c r="K22" s="33"/>
      <c r="L22" s="33"/>
      <c r="M22" s="30"/>
      <c r="N22" s="30"/>
      <c r="O22" s="30"/>
      <c r="P22" s="30"/>
      <c r="Q22" s="30"/>
      <c r="R22" s="56">
        <v>15</v>
      </c>
      <c r="S22" s="79">
        <f t="shared" si="0"/>
        <v>0</v>
      </c>
      <c r="T22" s="79">
        <f t="shared" si="1"/>
        <v>0</v>
      </c>
      <c r="U22" s="44" t="str">
        <f t="shared" si="3"/>
        <v/>
      </c>
      <c r="V22" s="44" t="str">
        <f t="shared" si="4"/>
        <v/>
      </c>
      <c r="W22" s="49" t="str">
        <f t="shared" si="2"/>
        <v/>
      </c>
      <c r="X22" s="57"/>
      <c r="Y22" s="30"/>
      <c r="Z22" s="58" t="s">
        <v>34</v>
      </c>
      <c r="AA22" s="64"/>
      <c r="AB22" s="72"/>
      <c r="AC22" s="71">
        <f>36-AD22</f>
        <v>36</v>
      </c>
      <c r="AD22" s="66">
        <f>COUNTIF($V$8:$V$37,"I")</f>
        <v>0</v>
      </c>
      <c r="AE22" s="72">
        <f>38-AF22</f>
        <v>38</v>
      </c>
      <c r="AF22" s="66">
        <f>COUNTIF($W$8:$W$37,"I")</f>
        <v>0</v>
      </c>
      <c r="AG22" s="30"/>
      <c r="AH22" s="30"/>
      <c r="AI22" s="30"/>
      <c r="AJ22" s="30"/>
      <c r="AK22" s="30"/>
      <c r="AL22" s="30"/>
      <c r="AM22" s="30"/>
      <c r="AN22" s="30"/>
      <c r="AO22" s="30"/>
      <c r="AP22" s="30"/>
      <c r="AQ22" s="30"/>
      <c r="AR22" s="30"/>
      <c r="AS22" s="30"/>
      <c r="AT22" s="30"/>
      <c r="AU22" s="30"/>
      <c r="AV22" s="30"/>
      <c r="AW22" s="30"/>
      <c r="AX22" s="30"/>
      <c r="AY22" s="30"/>
      <c r="AZ22" s="30"/>
      <c r="BA22" s="30"/>
      <c r="BB22" s="30"/>
    </row>
    <row r="23" spans="1:54" ht="24" customHeight="1" x14ac:dyDescent="0.4">
      <c r="A23" s="4">
        <v>16</v>
      </c>
      <c r="B23" s="148"/>
      <c r="C23" s="148"/>
      <c r="D23" s="148"/>
      <c r="E23" s="149"/>
      <c r="F23" s="148"/>
      <c r="G23" s="157"/>
      <c r="H23" s="150"/>
      <c r="I23" s="73"/>
      <c r="J23" s="73" t="s">
        <v>59</v>
      </c>
      <c r="K23" s="33"/>
      <c r="L23" s="33"/>
      <c r="M23" s="30"/>
      <c r="N23" s="30"/>
      <c r="O23" s="30"/>
      <c r="P23" s="30"/>
      <c r="Q23" s="30"/>
      <c r="R23" s="41">
        <v>16</v>
      </c>
      <c r="S23" s="43">
        <f t="shared" si="0"/>
        <v>0</v>
      </c>
      <c r="T23" s="43">
        <f t="shared" si="1"/>
        <v>0</v>
      </c>
      <c r="U23" s="44" t="str">
        <f t="shared" si="3"/>
        <v/>
      </c>
      <c r="V23" s="44" t="str">
        <f t="shared" si="4"/>
        <v/>
      </c>
      <c r="W23" s="30" t="str">
        <f t="shared" si="2"/>
        <v/>
      </c>
      <c r="X23" s="46"/>
      <c r="Y23" s="30"/>
      <c r="Z23" s="58" t="s">
        <v>35</v>
      </c>
      <c r="AA23" s="64"/>
      <c r="AB23" s="64"/>
      <c r="AC23" s="71">
        <f>4-AD23</f>
        <v>4</v>
      </c>
      <c r="AD23" s="66">
        <f>COUNTIF($V$8:$V$37,"J")</f>
        <v>0</v>
      </c>
      <c r="AE23" s="66">
        <f>25-AF23</f>
        <v>25</v>
      </c>
      <c r="AF23" s="72">
        <f>COUNTIF($W$8:$W$37,"J")</f>
        <v>0</v>
      </c>
      <c r="AG23" s="30"/>
      <c r="AH23" s="30"/>
      <c r="AI23" s="30"/>
      <c r="AJ23" s="30"/>
      <c r="AK23" s="30"/>
      <c r="AL23" s="30"/>
      <c r="AM23" s="30"/>
      <c r="AN23" s="30"/>
      <c r="AO23" s="30"/>
      <c r="AP23" s="30"/>
      <c r="AQ23" s="30"/>
      <c r="AR23" s="30"/>
      <c r="AS23" s="30"/>
      <c r="AT23" s="30"/>
      <c r="AU23" s="30"/>
      <c r="AV23" s="30"/>
      <c r="AW23" s="30"/>
      <c r="AX23" s="30"/>
      <c r="AY23" s="30"/>
      <c r="AZ23" s="30"/>
      <c r="BA23" s="30"/>
      <c r="BB23" s="30"/>
    </row>
    <row r="24" spans="1:54" ht="24" customHeight="1" x14ac:dyDescent="0.4">
      <c r="A24" s="5">
        <v>17</v>
      </c>
      <c r="B24" s="151"/>
      <c r="C24" s="151"/>
      <c r="D24" s="151"/>
      <c r="E24" s="149"/>
      <c r="F24" s="151"/>
      <c r="G24" s="151"/>
      <c r="H24" s="150"/>
      <c r="I24" s="73"/>
      <c r="J24" s="73"/>
      <c r="K24" s="33"/>
      <c r="L24" s="33"/>
      <c r="M24" s="30"/>
      <c r="N24" s="30"/>
      <c r="O24" s="30"/>
      <c r="P24" s="30"/>
      <c r="Q24" s="30"/>
      <c r="R24" s="47">
        <v>17</v>
      </c>
      <c r="S24" s="48">
        <f t="shared" si="0"/>
        <v>0</v>
      </c>
      <c r="T24" s="48">
        <f t="shared" si="1"/>
        <v>0</v>
      </c>
      <c r="U24" s="44" t="str">
        <f t="shared" si="3"/>
        <v/>
      </c>
      <c r="V24" s="44" t="str">
        <f t="shared" si="4"/>
        <v/>
      </c>
      <c r="W24" s="49" t="str">
        <f t="shared" si="2"/>
        <v/>
      </c>
      <c r="X24" s="46"/>
      <c r="Y24" s="30"/>
      <c r="Z24" s="58" t="s">
        <v>36</v>
      </c>
      <c r="AA24" s="64"/>
      <c r="AB24" s="66"/>
      <c r="AC24" s="80">
        <f>40-AD24</f>
        <v>40</v>
      </c>
      <c r="AD24" s="72">
        <f>COUNTIF($V$8:$V$37,"K")</f>
        <v>0</v>
      </c>
      <c r="AE24" s="72">
        <f>17-AF24</f>
        <v>17</v>
      </c>
      <c r="AF24" s="64">
        <f>COUNTIF($W$8:$W$37,"K")</f>
        <v>0</v>
      </c>
      <c r="AG24" s="30"/>
      <c r="AH24" s="30"/>
      <c r="AI24" s="30"/>
      <c r="AJ24" s="30"/>
      <c r="AK24" s="30"/>
      <c r="AL24" s="30"/>
      <c r="AM24" s="30"/>
      <c r="AN24" s="30"/>
      <c r="AO24" s="30"/>
      <c r="AP24" s="30"/>
      <c r="AQ24" s="30"/>
      <c r="AR24" s="30"/>
      <c r="AS24" s="30"/>
      <c r="AT24" s="30"/>
      <c r="AU24" s="30"/>
      <c r="AV24" s="30"/>
      <c r="AW24" s="30"/>
      <c r="AX24" s="30"/>
      <c r="AY24" s="30"/>
      <c r="AZ24" s="30"/>
      <c r="BA24" s="30"/>
      <c r="BB24" s="30"/>
    </row>
    <row r="25" spans="1:54" ht="24" customHeight="1" x14ac:dyDescent="0.4">
      <c r="A25" s="5">
        <v>18</v>
      </c>
      <c r="B25" s="151"/>
      <c r="C25" s="151"/>
      <c r="D25" s="158"/>
      <c r="E25" s="159"/>
      <c r="F25" s="160"/>
      <c r="G25" s="151"/>
      <c r="H25" s="150"/>
      <c r="I25" s="73"/>
      <c r="J25" s="73"/>
      <c r="K25" s="33"/>
      <c r="L25" s="33"/>
      <c r="M25" s="30"/>
      <c r="N25" s="30"/>
      <c r="O25" s="30"/>
      <c r="P25" s="30"/>
      <c r="Q25" s="30"/>
      <c r="R25" s="47">
        <v>18</v>
      </c>
      <c r="S25" s="48">
        <f t="shared" si="0"/>
        <v>0</v>
      </c>
      <c r="T25" s="48">
        <f t="shared" si="1"/>
        <v>0</v>
      </c>
      <c r="U25" s="44" t="str">
        <f t="shared" si="3"/>
        <v/>
      </c>
      <c r="V25" s="44" t="str">
        <f t="shared" si="4"/>
        <v/>
      </c>
      <c r="W25" s="30" t="str">
        <f t="shared" si="2"/>
        <v/>
      </c>
      <c r="X25" s="46"/>
      <c r="Y25" s="30"/>
      <c r="Z25" s="58" t="s">
        <v>37</v>
      </c>
      <c r="AA25" s="64">
        <f>29-AB25</f>
        <v>29</v>
      </c>
      <c r="AB25" s="72">
        <f>COUNTIF($U$8:$U$37,"L")</f>
        <v>0</v>
      </c>
      <c r="AC25" s="65">
        <f>5-AD25</f>
        <v>5</v>
      </c>
      <c r="AD25" s="64">
        <f>COUNTIF($V$8:$V$37,"L")</f>
        <v>0</v>
      </c>
      <c r="AE25" s="66"/>
      <c r="AF25" s="66"/>
      <c r="AG25" s="30"/>
      <c r="AH25" s="30"/>
      <c r="AI25" s="30"/>
      <c r="AJ25" s="30"/>
      <c r="AK25" s="30"/>
      <c r="AL25" s="30"/>
      <c r="AM25" s="30"/>
      <c r="AN25" s="30"/>
      <c r="AO25" s="30"/>
      <c r="AP25" s="30"/>
      <c r="AQ25" s="30"/>
      <c r="AR25" s="30"/>
      <c r="AS25" s="30"/>
      <c r="AT25" s="30"/>
      <c r="AU25" s="30"/>
      <c r="AV25" s="30"/>
      <c r="AW25" s="30"/>
      <c r="AX25" s="30"/>
      <c r="AY25" s="30"/>
      <c r="AZ25" s="30"/>
      <c r="BA25" s="30"/>
      <c r="BB25" s="30"/>
    </row>
    <row r="26" spans="1:54" ht="24" customHeight="1" x14ac:dyDescent="0.4">
      <c r="A26" s="5">
        <v>19</v>
      </c>
      <c r="B26" s="151"/>
      <c r="C26" s="151"/>
      <c r="D26" s="158"/>
      <c r="E26" s="161"/>
      <c r="F26" s="160"/>
      <c r="G26" s="151"/>
      <c r="H26" s="150"/>
      <c r="I26" s="73"/>
      <c r="J26" s="73"/>
      <c r="K26" s="33"/>
      <c r="L26" s="33"/>
      <c r="M26" s="30"/>
      <c r="N26" s="30"/>
      <c r="O26" s="30"/>
      <c r="P26" s="30"/>
      <c r="Q26" s="30"/>
      <c r="R26" s="47">
        <v>19</v>
      </c>
      <c r="S26" s="48">
        <f t="shared" si="0"/>
        <v>0</v>
      </c>
      <c r="T26" s="48">
        <f t="shared" si="1"/>
        <v>0</v>
      </c>
      <c r="U26" s="44" t="str">
        <f t="shared" si="3"/>
        <v/>
      </c>
      <c r="V26" s="44" t="str">
        <f t="shared" si="4"/>
        <v/>
      </c>
      <c r="W26" s="49" t="str">
        <f t="shared" si="2"/>
        <v/>
      </c>
      <c r="X26" s="46"/>
      <c r="Y26" s="30"/>
      <c r="Z26" s="58" t="s">
        <v>38</v>
      </c>
      <c r="AA26" s="64">
        <f>10-AB26</f>
        <v>10</v>
      </c>
      <c r="AB26" s="64">
        <f>COUNTIF($U$8:$U$37,"M")</f>
        <v>0</v>
      </c>
      <c r="AC26" s="71">
        <f>21-AD26</f>
        <v>21</v>
      </c>
      <c r="AD26" s="66">
        <f>COUNTIF($V$8:$V$37,"M")</f>
        <v>0</v>
      </c>
      <c r="AE26" s="66">
        <f>6-AF26</f>
        <v>6</v>
      </c>
      <c r="AF26" s="72">
        <f>COUNTIF($W$8:$W$37,"M")</f>
        <v>0</v>
      </c>
      <c r="AG26" s="30"/>
      <c r="AH26" s="30"/>
      <c r="AI26" s="30"/>
      <c r="AJ26" s="30"/>
      <c r="AK26" s="30"/>
      <c r="AL26" s="30"/>
      <c r="AM26" s="30"/>
      <c r="AN26" s="30"/>
      <c r="AO26" s="30"/>
      <c r="AP26" s="30"/>
      <c r="AQ26" s="30"/>
      <c r="AR26" s="30"/>
      <c r="AS26" s="30"/>
      <c r="AT26" s="30"/>
      <c r="AU26" s="30"/>
      <c r="AV26" s="30"/>
      <c r="AW26" s="30"/>
      <c r="AX26" s="30"/>
      <c r="AY26" s="30"/>
      <c r="AZ26" s="30"/>
      <c r="BA26" s="30"/>
      <c r="BB26" s="30"/>
    </row>
    <row r="27" spans="1:54" ht="24" customHeight="1" x14ac:dyDescent="0.4">
      <c r="A27" s="7">
        <v>20</v>
      </c>
      <c r="B27" s="152"/>
      <c r="C27" s="152"/>
      <c r="D27" s="162"/>
      <c r="E27" s="159"/>
      <c r="F27" s="163"/>
      <c r="G27" s="152"/>
      <c r="H27" s="153"/>
      <c r="I27" s="73"/>
      <c r="J27" s="73"/>
      <c r="K27" s="33"/>
      <c r="L27" s="33"/>
      <c r="M27" s="30"/>
      <c r="N27" s="30"/>
      <c r="O27" s="30"/>
      <c r="P27" s="30"/>
      <c r="Q27" s="30"/>
      <c r="R27" s="56">
        <v>20</v>
      </c>
      <c r="S27" s="74">
        <f t="shared" si="0"/>
        <v>0</v>
      </c>
      <c r="T27" s="74">
        <f t="shared" si="1"/>
        <v>0</v>
      </c>
      <c r="U27" s="44" t="str">
        <f t="shared" si="3"/>
        <v/>
      </c>
      <c r="V27" s="44" t="str">
        <f t="shared" si="4"/>
        <v/>
      </c>
      <c r="W27" s="49" t="str">
        <f t="shared" si="2"/>
        <v/>
      </c>
      <c r="X27" s="57"/>
      <c r="Y27" s="30"/>
      <c r="Z27" s="58" t="s">
        <v>39</v>
      </c>
      <c r="AA27" s="64">
        <f>12-AB27</f>
        <v>12</v>
      </c>
      <c r="AB27" s="66">
        <f>COUNTIF($U$8:$U$37,"N")</f>
        <v>0</v>
      </c>
      <c r="AC27" s="80">
        <f>11-AD27</f>
        <v>11</v>
      </c>
      <c r="AD27" s="72">
        <f>COUNTIF($V$8:$V$37,"N")</f>
        <v>0</v>
      </c>
      <c r="AE27" s="81">
        <f>5-AF27</f>
        <v>5</v>
      </c>
      <c r="AF27" s="66">
        <f>COUNTIF($W$8:$W$37,"N")</f>
        <v>0</v>
      </c>
      <c r="AG27" s="30"/>
      <c r="AH27" s="30"/>
      <c r="AI27" s="30"/>
      <c r="AJ27" s="30"/>
      <c r="AK27" s="30"/>
      <c r="AL27" s="30"/>
      <c r="AM27" s="30"/>
      <c r="AN27" s="30"/>
      <c r="AO27" s="30"/>
      <c r="AP27" s="30"/>
      <c r="AQ27" s="30"/>
      <c r="AR27" s="30"/>
      <c r="AS27" s="30"/>
      <c r="AT27" s="30"/>
      <c r="AU27" s="30"/>
      <c r="AV27" s="30"/>
      <c r="AW27" s="30"/>
      <c r="AX27" s="30"/>
      <c r="AY27" s="30"/>
      <c r="AZ27" s="30"/>
      <c r="BA27" s="30"/>
      <c r="BB27" s="30"/>
    </row>
    <row r="28" spans="1:54" ht="24" customHeight="1" x14ac:dyDescent="0.4">
      <c r="A28" s="4">
        <v>21</v>
      </c>
      <c r="B28" s="148"/>
      <c r="C28" s="148"/>
      <c r="D28" s="164"/>
      <c r="E28" s="159"/>
      <c r="F28" s="165"/>
      <c r="G28" s="148"/>
      <c r="H28" s="150"/>
      <c r="I28" s="73"/>
      <c r="J28" s="73"/>
      <c r="K28" s="33"/>
      <c r="L28" s="33"/>
      <c r="M28" s="30"/>
      <c r="N28" s="30"/>
      <c r="O28" s="30"/>
      <c r="P28" s="30"/>
      <c r="Q28" s="30"/>
      <c r="R28" s="41">
        <v>21</v>
      </c>
      <c r="S28" s="77">
        <f t="shared" si="0"/>
        <v>0</v>
      </c>
      <c r="T28" s="77">
        <f t="shared" si="1"/>
        <v>0</v>
      </c>
      <c r="U28" s="44" t="str">
        <f t="shared" si="3"/>
        <v/>
      </c>
      <c r="V28" s="44" t="str">
        <f t="shared" si="4"/>
        <v/>
      </c>
      <c r="W28" s="30" t="str">
        <f>IF(AND(100&lt;=F28,F28&lt;=109),"D",IF(AND(110&lt;=F28,F28&lt;=124),"E",IF(AND(125&lt;=F28,F28&lt;=134),"F",IF(AND(135&lt;=F28,F28&lt;=139),"G",IF(AND(140&lt;=F28,F28&lt;=149),"H",IF(AND(150&lt;=F28,F28&lt;=159),"I",IF(AND(160&lt;=F28,F28&lt;=169),"J",IF(AND(170&lt;=F28,F28&lt;=179),"K",IF(AND(180&lt;=F28,F28&lt;=189),"M",IF(190&lt;=F28,"N",""))))))))))</f>
        <v/>
      </c>
      <c r="X28" s="46"/>
      <c r="Y28" s="30"/>
      <c r="Z28" s="58" t="s">
        <v>40</v>
      </c>
      <c r="AA28" s="64">
        <f>13-AB28</f>
        <v>13</v>
      </c>
      <c r="AB28" s="72">
        <f>COUNTIF($U$8:$U$37,"O")</f>
        <v>0</v>
      </c>
      <c r="AC28" s="65">
        <f>11-AD28</f>
        <v>11</v>
      </c>
      <c r="AD28" s="64">
        <f>COUNTIF($V$8:$V$37,"O")</f>
        <v>0</v>
      </c>
      <c r="AE28" s="72"/>
      <c r="AF28" s="72"/>
      <c r="AG28" s="30"/>
      <c r="AH28" s="30"/>
      <c r="AI28" s="30"/>
      <c r="AJ28" s="30"/>
      <c r="AK28" s="30"/>
      <c r="AL28" s="30"/>
      <c r="AM28" s="30"/>
      <c r="AN28" s="30"/>
      <c r="AO28" s="30"/>
      <c r="AP28" s="30"/>
      <c r="AQ28" s="30"/>
      <c r="AR28" s="30"/>
      <c r="AS28" s="30"/>
      <c r="AT28" s="30"/>
      <c r="AU28" s="30"/>
      <c r="AV28" s="30"/>
      <c r="AW28" s="30"/>
      <c r="AX28" s="30"/>
      <c r="AY28" s="30"/>
      <c r="AZ28" s="30"/>
      <c r="BA28" s="30"/>
      <c r="BB28" s="30"/>
    </row>
    <row r="29" spans="1:54" ht="24" customHeight="1" x14ac:dyDescent="0.4">
      <c r="A29" s="5">
        <v>22</v>
      </c>
      <c r="B29" s="151"/>
      <c r="C29" s="151"/>
      <c r="D29" s="158"/>
      <c r="E29" s="159"/>
      <c r="F29" s="166"/>
      <c r="G29" s="151"/>
      <c r="H29" s="150"/>
      <c r="I29" s="73"/>
      <c r="J29" s="73"/>
      <c r="K29" s="33"/>
      <c r="L29" s="33"/>
      <c r="M29" s="30"/>
      <c r="N29" s="30"/>
      <c r="O29" s="30"/>
      <c r="P29" s="30"/>
      <c r="Q29" s="30"/>
      <c r="R29" s="47">
        <v>22</v>
      </c>
      <c r="S29" s="48">
        <f t="shared" si="0"/>
        <v>0</v>
      </c>
      <c r="T29" s="48">
        <f t="shared" si="1"/>
        <v>0</v>
      </c>
      <c r="U29" s="44" t="str">
        <f t="shared" si="3"/>
        <v/>
      </c>
      <c r="V29" s="44" t="str">
        <f t="shared" si="4"/>
        <v/>
      </c>
      <c r="W29" s="49" t="str">
        <f t="shared" si="2"/>
        <v/>
      </c>
      <c r="X29" s="46"/>
      <c r="Y29" s="30"/>
      <c r="Z29" s="58" t="s">
        <v>41</v>
      </c>
      <c r="AA29" s="66">
        <f>8-AB29</f>
        <v>8</v>
      </c>
      <c r="AB29" s="64">
        <f>COUNTIF($U$8:$U$37,"P")</f>
        <v>0</v>
      </c>
      <c r="AC29" s="71">
        <f>8-AD29</f>
        <v>8</v>
      </c>
      <c r="AD29" s="64">
        <f>COUNTIF($V$8:$V$37,"P")</f>
        <v>0</v>
      </c>
      <c r="AE29" s="64"/>
      <c r="AF29" s="66"/>
      <c r="AG29" s="30"/>
      <c r="AH29" s="30"/>
      <c r="AI29" s="30"/>
      <c r="AJ29" s="30"/>
      <c r="AK29" s="30"/>
      <c r="AL29" s="30"/>
      <c r="AM29" s="30"/>
      <c r="AN29" s="30"/>
      <c r="AO29" s="30"/>
      <c r="AP29" s="30"/>
      <c r="AQ29" s="30"/>
      <c r="AR29" s="30"/>
      <c r="AS29" s="30"/>
      <c r="AT29" s="30"/>
      <c r="AU29" s="30"/>
      <c r="AV29" s="30"/>
      <c r="AW29" s="30"/>
      <c r="AX29" s="30"/>
      <c r="AY29" s="30"/>
      <c r="AZ29" s="30"/>
      <c r="BA29" s="30"/>
      <c r="BB29" s="30"/>
    </row>
    <row r="30" spans="1:54" ht="24" customHeight="1" x14ac:dyDescent="0.4">
      <c r="A30" s="5">
        <v>23</v>
      </c>
      <c r="B30" s="151"/>
      <c r="C30" s="151"/>
      <c r="D30" s="158"/>
      <c r="E30" s="159"/>
      <c r="F30" s="166"/>
      <c r="G30" s="151"/>
      <c r="H30" s="150"/>
      <c r="I30" s="35"/>
      <c r="J30" s="35"/>
      <c r="K30" s="33"/>
      <c r="L30" s="33"/>
      <c r="M30" s="30"/>
      <c r="N30" s="30"/>
      <c r="O30" s="30"/>
      <c r="P30" s="30"/>
      <c r="Q30" s="30"/>
      <c r="R30" s="47">
        <v>23</v>
      </c>
      <c r="S30" s="48">
        <f t="shared" si="0"/>
        <v>0</v>
      </c>
      <c r="T30" s="48">
        <f t="shared" si="1"/>
        <v>0</v>
      </c>
      <c r="U30" s="44" t="str">
        <f t="shared" si="3"/>
        <v/>
      </c>
      <c r="V30" s="44" t="str">
        <f t="shared" si="4"/>
        <v/>
      </c>
      <c r="W30" s="30" t="str">
        <f t="shared" si="2"/>
        <v/>
      </c>
      <c r="X30" s="46"/>
      <c r="Y30" s="30"/>
      <c r="Z30" s="58" t="s">
        <v>42</v>
      </c>
      <c r="AA30" s="64"/>
      <c r="AB30" s="64"/>
      <c r="AC30" s="71">
        <f>7-AA31</f>
        <v>7</v>
      </c>
      <c r="AD30" s="64">
        <f>COUNTIF($V$8:$V$37,"Q")</f>
        <v>0</v>
      </c>
      <c r="AE30" s="66"/>
      <c r="AF30" s="82"/>
      <c r="AG30" s="30"/>
      <c r="AH30" s="30"/>
      <c r="AI30" s="30"/>
      <c r="AJ30" s="30"/>
      <c r="AK30" s="30"/>
      <c r="AL30" s="30"/>
      <c r="AM30" s="30"/>
      <c r="AN30" s="30"/>
      <c r="AO30" s="30"/>
      <c r="AP30" s="30"/>
      <c r="AQ30" s="30"/>
      <c r="AR30" s="30"/>
      <c r="AS30" s="30"/>
      <c r="AT30" s="30"/>
      <c r="AU30" s="30"/>
      <c r="AV30" s="30"/>
      <c r="AW30" s="30"/>
      <c r="AX30" s="30"/>
      <c r="AY30" s="30"/>
      <c r="AZ30" s="30"/>
      <c r="BA30" s="30"/>
      <c r="BB30" s="30"/>
    </row>
    <row r="31" spans="1:54" ht="24" customHeight="1" x14ac:dyDescent="0.4">
      <c r="A31" s="5">
        <v>24</v>
      </c>
      <c r="B31" s="151"/>
      <c r="C31" s="151"/>
      <c r="D31" s="158"/>
      <c r="E31" s="161"/>
      <c r="F31" s="160"/>
      <c r="G31" s="151"/>
      <c r="H31" s="150"/>
      <c r="I31" s="33"/>
      <c r="J31" s="33"/>
      <c r="K31" s="33"/>
      <c r="L31" s="33"/>
      <c r="M31" s="30"/>
      <c r="N31" s="30"/>
      <c r="O31" s="30"/>
      <c r="P31" s="30"/>
      <c r="Q31" s="30"/>
      <c r="R31" s="47">
        <v>24</v>
      </c>
      <c r="S31" s="48">
        <f t="shared" si="0"/>
        <v>0</v>
      </c>
      <c r="T31" s="48">
        <f t="shared" si="1"/>
        <v>0</v>
      </c>
      <c r="U31" s="44" t="str">
        <f t="shared" si="3"/>
        <v/>
      </c>
      <c r="V31" s="44" t="str">
        <f t="shared" si="4"/>
        <v/>
      </c>
      <c r="W31" s="49" t="str">
        <f t="shared" si="2"/>
        <v/>
      </c>
      <c r="X31" s="46"/>
      <c r="Y31" s="30"/>
      <c r="Z31" s="58" t="s">
        <v>43</v>
      </c>
      <c r="AA31" s="66"/>
      <c r="AB31" s="83"/>
      <c r="AC31" s="71">
        <f>7-AD31</f>
        <v>7</v>
      </c>
      <c r="AD31" s="64">
        <f>COUNTIF($V$8:$V$37,"R")</f>
        <v>0</v>
      </c>
      <c r="AE31" s="83"/>
      <c r="AF31" s="66"/>
      <c r="AG31" s="30"/>
      <c r="AH31" s="30"/>
      <c r="AI31" s="30"/>
      <c r="AJ31" s="30"/>
      <c r="AK31" s="30"/>
      <c r="AL31" s="30"/>
      <c r="AM31" s="30"/>
      <c r="AN31" s="30"/>
      <c r="AO31" s="30"/>
      <c r="AP31" s="30"/>
      <c r="AQ31" s="30"/>
      <c r="AR31" s="30"/>
      <c r="AS31" s="30"/>
      <c r="AT31" s="30"/>
      <c r="AU31" s="30"/>
      <c r="AV31" s="30"/>
      <c r="AW31" s="30"/>
      <c r="AX31" s="30"/>
      <c r="AY31" s="30"/>
      <c r="AZ31" s="30"/>
      <c r="BA31" s="30"/>
      <c r="BB31" s="30"/>
    </row>
    <row r="32" spans="1:54" ht="24" customHeight="1" x14ac:dyDescent="0.4">
      <c r="A32" s="7">
        <v>25</v>
      </c>
      <c r="B32" s="152"/>
      <c r="C32" s="152"/>
      <c r="D32" s="162"/>
      <c r="E32" s="159"/>
      <c r="F32" s="163"/>
      <c r="G32" s="152"/>
      <c r="H32" s="153"/>
      <c r="I32" s="33"/>
      <c r="J32" s="33"/>
      <c r="K32" s="33"/>
      <c r="L32" s="33"/>
      <c r="M32" s="30"/>
      <c r="N32" s="30"/>
      <c r="O32" s="30"/>
      <c r="P32" s="30"/>
      <c r="Q32" s="30"/>
      <c r="R32" s="56">
        <v>25</v>
      </c>
      <c r="S32" s="79">
        <f t="shared" si="0"/>
        <v>0</v>
      </c>
      <c r="T32" s="79">
        <f t="shared" si="1"/>
        <v>0</v>
      </c>
      <c r="U32" s="44" t="str">
        <f t="shared" si="3"/>
        <v/>
      </c>
      <c r="V32" s="44" t="str">
        <f t="shared" si="4"/>
        <v/>
      </c>
      <c r="W32" s="30" t="str">
        <f t="shared" si="2"/>
        <v/>
      </c>
      <c r="X32" s="57"/>
      <c r="Y32" s="30"/>
      <c r="Z32" s="58" t="s">
        <v>44</v>
      </c>
      <c r="AA32" s="72"/>
      <c r="AB32" s="84"/>
      <c r="AC32" s="71">
        <f>7-AD32</f>
        <v>7</v>
      </c>
      <c r="AD32" s="64">
        <f>COUNTIF($V$8:$V$37,"S")</f>
        <v>0</v>
      </c>
      <c r="AE32" s="84"/>
      <c r="AF32" s="66"/>
      <c r="AG32" s="30"/>
      <c r="AH32" s="30"/>
      <c r="AI32" s="30"/>
      <c r="AJ32" s="30"/>
      <c r="AK32" s="30"/>
      <c r="AL32" s="30"/>
      <c r="AM32" s="30"/>
      <c r="AN32" s="30"/>
      <c r="AO32" s="30"/>
      <c r="AP32" s="30"/>
      <c r="AQ32" s="30"/>
      <c r="AR32" s="30"/>
      <c r="AS32" s="30"/>
      <c r="AT32" s="30"/>
      <c r="AU32" s="30"/>
      <c r="AV32" s="30"/>
      <c r="AW32" s="30"/>
      <c r="AX32" s="30"/>
      <c r="AY32" s="30"/>
      <c r="AZ32" s="30"/>
      <c r="BA32" s="30"/>
      <c r="BB32" s="30"/>
    </row>
    <row r="33" spans="1:54" ht="24" customHeight="1" x14ac:dyDescent="0.4">
      <c r="A33" s="4">
        <v>26</v>
      </c>
      <c r="B33" s="148"/>
      <c r="C33" s="148"/>
      <c r="D33" s="164"/>
      <c r="E33" s="159"/>
      <c r="F33" s="165"/>
      <c r="G33" s="148"/>
      <c r="H33" s="150"/>
      <c r="I33" s="33"/>
      <c r="J33" s="33"/>
      <c r="K33" s="33"/>
      <c r="L33" s="33"/>
      <c r="M33" s="30"/>
      <c r="N33" s="30"/>
      <c r="O33" s="30"/>
      <c r="P33" s="30"/>
      <c r="Q33" s="30"/>
      <c r="R33" s="41">
        <v>26</v>
      </c>
      <c r="S33" s="43">
        <f t="shared" si="0"/>
        <v>0</v>
      </c>
      <c r="T33" s="43">
        <f t="shared" si="1"/>
        <v>0</v>
      </c>
      <c r="U33" s="44" t="str">
        <f t="shared" si="3"/>
        <v/>
      </c>
      <c r="V33" s="44" t="str">
        <f t="shared" si="4"/>
        <v/>
      </c>
      <c r="W33" s="49" t="str">
        <f t="shared" si="2"/>
        <v/>
      </c>
      <c r="X33" s="46"/>
      <c r="Y33" s="30"/>
      <c r="Z33" s="58" t="s">
        <v>45</v>
      </c>
      <c r="AA33" s="66"/>
      <c r="AB33" s="64"/>
      <c r="AC33" s="65">
        <f>4-AD33</f>
        <v>4</v>
      </c>
      <c r="AD33" s="64">
        <f>COUNTIF($V$8:$V$37,"T")</f>
        <v>0</v>
      </c>
      <c r="AE33" s="83"/>
      <c r="AF33" s="66"/>
      <c r="AG33" s="30"/>
      <c r="AH33" s="30"/>
      <c r="AI33" s="30"/>
      <c r="AJ33" s="30"/>
      <c r="AK33" s="30"/>
      <c r="AL33" s="30"/>
      <c r="AM33" s="30"/>
      <c r="AN33" s="30"/>
      <c r="AO33" s="30"/>
      <c r="AP33" s="30"/>
      <c r="AQ33" s="30"/>
      <c r="AR33" s="30"/>
      <c r="AS33" s="30"/>
      <c r="AT33" s="30"/>
      <c r="AU33" s="30"/>
      <c r="AV33" s="30"/>
      <c r="AW33" s="30"/>
      <c r="AX33" s="30"/>
      <c r="AY33" s="30"/>
      <c r="AZ33" s="30"/>
      <c r="BA33" s="30"/>
      <c r="BB33" s="30"/>
    </row>
    <row r="34" spans="1:54" ht="24" customHeight="1" x14ac:dyDescent="0.4">
      <c r="A34" s="5">
        <v>27</v>
      </c>
      <c r="B34" s="151"/>
      <c r="C34" s="151"/>
      <c r="D34" s="158"/>
      <c r="E34" s="159"/>
      <c r="F34" s="166"/>
      <c r="G34" s="151"/>
      <c r="H34" s="150"/>
      <c r="I34" s="33"/>
      <c r="J34" s="33"/>
      <c r="K34" s="33"/>
      <c r="L34" s="33"/>
      <c r="M34" s="30"/>
      <c r="N34" s="30"/>
      <c r="O34" s="30"/>
      <c r="P34" s="30"/>
      <c r="Q34" s="30"/>
      <c r="R34" s="47">
        <v>27</v>
      </c>
      <c r="S34" s="48">
        <f t="shared" si="0"/>
        <v>0</v>
      </c>
      <c r="T34" s="48">
        <f t="shared" si="1"/>
        <v>0</v>
      </c>
      <c r="U34" s="44" t="str">
        <f t="shared" si="3"/>
        <v/>
      </c>
      <c r="V34" s="44" t="str">
        <f t="shared" si="4"/>
        <v/>
      </c>
      <c r="W34" s="30" t="str">
        <f t="shared" si="2"/>
        <v/>
      </c>
      <c r="X34" s="85"/>
      <c r="Y34" s="30"/>
      <c r="Z34" s="58" t="s">
        <v>46</v>
      </c>
      <c r="AA34" s="72"/>
      <c r="AB34" s="64"/>
      <c r="AC34" s="71">
        <f>3-AD34</f>
        <v>3</v>
      </c>
      <c r="AD34" s="66">
        <f>COUNTIF($V$8:$V$37,"U")</f>
        <v>0</v>
      </c>
      <c r="AE34" s="66"/>
      <c r="AF34" s="72"/>
      <c r="AG34" s="30"/>
      <c r="AH34" s="30"/>
      <c r="AI34" s="30"/>
      <c r="AJ34" s="30"/>
      <c r="AK34" s="30"/>
      <c r="AL34" s="30"/>
      <c r="AM34" s="30"/>
      <c r="AN34" s="30"/>
      <c r="AO34" s="30"/>
      <c r="AP34" s="30"/>
      <c r="AQ34" s="30"/>
      <c r="AR34" s="30"/>
      <c r="AS34" s="30"/>
      <c r="AT34" s="30"/>
      <c r="AU34" s="30"/>
      <c r="AV34" s="30"/>
      <c r="AW34" s="30"/>
      <c r="AX34" s="30"/>
      <c r="AY34" s="30"/>
      <c r="AZ34" s="30"/>
      <c r="BA34" s="30"/>
      <c r="BB34" s="30"/>
    </row>
    <row r="35" spans="1:54" ht="24" customHeight="1" x14ac:dyDescent="0.4">
      <c r="A35" s="5">
        <v>28</v>
      </c>
      <c r="B35" s="151"/>
      <c r="C35" s="151"/>
      <c r="D35" s="158"/>
      <c r="E35" s="161"/>
      <c r="F35" s="160"/>
      <c r="G35" s="151"/>
      <c r="H35" s="150"/>
      <c r="I35" s="33"/>
      <c r="J35" s="33"/>
      <c r="K35" s="33"/>
      <c r="L35" s="33"/>
      <c r="M35" s="30"/>
      <c r="N35" s="30"/>
      <c r="O35" s="30"/>
      <c r="P35" s="30"/>
      <c r="Q35" s="30"/>
      <c r="R35" s="47">
        <v>28</v>
      </c>
      <c r="S35" s="48">
        <f t="shared" si="0"/>
        <v>0</v>
      </c>
      <c r="T35" s="48">
        <f t="shared" si="1"/>
        <v>0</v>
      </c>
      <c r="U35" s="44" t="str">
        <f t="shared" si="3"/>
        <v/>
      </c>
      <c r="V35" s="44" t="str">
        <f t="shared" si="4"/>
        <v/>
      </c>
      <c r="W35" s="86" t="str">
        <f t="shared" si="2"/>
        <v/>
      </c>
      <c r="X35" s="87"/>
      <c r="Y35" s="88"/>
      <c r="Z35" s="58" t="s">
        <v>47</v>
      </c>
      <c r="AA35" s="64"/>
      <c r="AB35" s="66"/>
      <c r="AC35" s="71">
        <f>3-AD35</f>
        <v>3</v>
      </c>
      <c r="AD35" s="72">
        <f>COUNTIF($V$8:$V$37,"V")</f>
        <v>0</v>
      </c>
      <c r="AE35" s="66"/>
      <c r="AF35" s="66"/>
      <c r="AG35" s="30"/>
      <c r="AH35" s="30"/>
      <c r="AI35" s="30"/>
      <c r="AJ35" s="30"/>
      <c r="AK35" s="30"/>
      <c r="AL35" s="30"/>
      <c r="AM35" s="30"/>
      <c r="AN35" s="30"/>
      <c r="AO35" s="30"/>
      <c r="AP35" s="30"/>
      <c r="AQ35" s="30"/>
      <c r="AR35" s="30"/>
      <c r="AS35" s="30"/>
      <c r="AT35" s="30"/>
      <c r="AU35" s="30"/>
      <c r="AV35" s="30"/>
      <c r="AW35" s="30"/>
      <c r="AX35" s="30"/>
      <c r="AY35" s="30"/>
      <c r="AZ35" s="30"/>
      <c r="BA35" s="30"/>
      <c r="BB35" s="30"/>
    </row>
    <row r="36" spans="1:54" ht="24" customHeight="1" x14ac:dyDescent="0.4">
      <c r="A36" s="5">
        <v>29</v>
      </c>
      <c r="B36" s="151"/>
      <c r="C36" s="151"/>
      <c r="D36" s="158"/>
      <c r="E36" s="161"/>
      <c r="F36" s="160"/>
      <c r="G36" s="151"/>
      <c r="H36" s="150"/>
      <c r="I36" s="33"/>
      <c r="J36" s="33"/>
      <c r="K36" s="33"/>
      <c r="L36" s="33"/>
      <c r="M36" s="30"/>
      <c r="N36" s="30"/>
      <c r="O36" s="30"/>
      <c r="P36" s="30"/>
      <c r="Q36" s="30"/>
      <c r="R36" s="47">
        <v>29</v>
      </c>
      <c r="S36" s="48">
        <f t="shared" si="0"/>
        <v>0</v>
      </c>
      <c r="T36" s="48">
        <f t="shared" si="1"/>
        <v>0</v>
      </c>
      <c r="U36" s="44" t="str">
        <f t="shared" si="3"/>
        <v/>
      </c>
      <c r="V36" s="44" t="str">
        <f t="shared" si="4"/>
        <v/>
      </c>
      <c r="W36" s="30" t="str">
        <f t="shared" si="2"/>
        <v/>
      </c>
      <c r="X36" s="46"/>
      <c r="Y36" s="30"/>
      <c r="Z36" s="58" t="s">
        <v>48</v>
      </c>
      <c r="AA36" s="66"/>
      <c r="AB36" s="66"/>
      <c r="AC36" s="65">
        <f>2-AD36</f>
        <v>2</v>
      </c>
      <c r="AD36" s="64">
        <f>COUNTIF($V$8:$V$37,"W")</f>
        <v>0</v>
      </c>
      <c r="AE36" s="72"/>
      <c r="AF36" s="72"/>
      <c r="AG36" s="30"/>
      <c r="AH36" s="30"/>
      <c r="AI36" s="30"/>
      <c r="AJ36" s="30"/>
      <c r="AK36" s="30"/>
      <c r="AL36" s="30"/>
      <c r="AM36" s="30"/>
      <c r="AN36" s="30"/>
      <c r="AO36" s="30"/>
      <c r="AP36" s="30"/>
      <c r="AQ36" s="30"/>
      <c r="AR36" s="30"/>
      <c r="AS36" s="30"/>
      <c r="AT36" s="30"/>
      <c r="AU36" s="30"/>
      <c r="AV36" s="30"/>
      <c r="AW36" s="30"/>
      <c r="AX36" s="30"/>
      <c r="AY36" s="30"/>
      <c r="AZ36" s="30"/>
      <c r="BA36" s="30"/>
      <c r="BB36" s="30"/>
    </row>
    <row r="37" spans="1:54" ht="24" customHeight="1" x14ac:dyDescent="0.4">
      <c r="A37" s="7">
        <v>30</v>
      </c>
      <c r="B37" s="152"/>
      <c r="C37" s="152"/>
      <c r="D37" s="162"/>
      <c r="E37" s="159"/>
      <c r="F37" s="163"/>
      <c r="G37" s="167"/>
      <c r="H37" s="153"/>
      <c r="I37" s="33"/>
      <c r="J37" s="33"/>
      <c r="K37" s="33"/>
      <c r="L37" s="33"/>
      <c r="M37" s="30"/>
      <c r="N37" s="30"/>
      <c r="O37" s="30"/>
      <c r="P37" s="30"/>
      <c r="Q37" s="30"/>
      <c r="R37" s="89">
        <v>30</v>
      </c>
      <c r="S37" s="40">
        <f t="shared" si="0"/>
        <v>0</v>
      </c>
      <c r="T37" s="40">
        <f t="shared" si="1"/>
        <v>0</v>
      </c>
      <c r="U37" s="90" t="str">
        <f t="shared" si="3"/>
        <v/>
      </c>
      <c r="V37" s="44" t="str">
        <f t="shared" si="4"/>
        <v/>
      </c>
      <c r="W37" s="91" t="str">
        <f t="shared" si="2"/>
        <v/>
      </c>
      <c r="X37" s="92"/>
      <c r="Y37" s="30"/>
      <c r="Z37" s="58" t="s">
        <v>49</v>
      </c>
      <c r="AA37" s="93"/>
      <c r="AB37" s="93"/>
      <c r="AC37" s="94">
        <f>1-AD37</f>
        <v>1</v>
      </c>
      <c r="AD37" s="95">
        <f>COUNTIF($V$8:$V$37,"X")</f>
        <v>0</v>
      </c>
      <c r="AE37" s="95"/>
      <c r="AF37" s="95"/>
      <c r="AG37" s="30"/>
      <c r="AH37" s="30"/>
      <c r="AI37" s="30"/>
      <c r="AJ37" s="30"/>
      <c r="AK37" s="30"/>
      <c r="AL37" s="30"/>
      <c r="AM37" s="30"/>
      <c r="AN37" s="30"/>
      <c r="AO37" s="30"/>
      <c r="AP37" s="30"/>
      <c r="AQ37" s="30"/>
      <c r="AR37" s="30"/>
      <c r="AS37" s="30"/>
      <c r="AT37" s="30"/>
      <c r="AU37" s="30"/>
      <c r="AV37" s="30"/>
      <c r="AW37" s="30"/>
      <c r="AX37" s="30"/>
      <c r="AY37" s="30"/>
      <c r="AZ37" s="30"/>
      <c r="BA37" s="30"/>
      <c r="BB37" s="30"/>
    </row>
    <row r="38" spans="1:54" ht="19.5" thickBot="1" x14ac:dyDescent="0.45">
      <c r="A38" s="8" t="s">
        <v>16</v>
      </c>
      <c r="B38" s="13">
        <f>COUNTA(B8:B37)</f>
        <v>0</v>
      </c>
      <c r="C38" s="14" t="s">
        <v>11</v>
      </c>
      <c r="D38" s="15">
        <f>(COUNTIF(E8:E37,J21)*1500)+(COUNTIF(E8:E37,J22)*1500)+(COUNTIF(E8:E37,J23)*0)</f>
        <v>0</v>
      </c>
      <c r="E38" s="14" t="s">
        <v>17</v>
      </c>
      <c r="F38" s="15"/>
      <c r="G38" s="15"/>
      <c r="H38" s="16"/>
      <c r="I38" s="33"/>
      <c r="J38" s="33"/>
      <c r="K38" s="33"/>
      <c r="L38" s="33"/>
      <c r="M38" s="30"/>
      <c r="N38" s="30"/>
      <c r="O38" s="30"/>
      <c r="P38" s="30"/>
      <c r="Q38" s="30"/>
      <c r="R38" s="30" t="str">
        <f>IF(AND(97&lt;=C4,C4&lt;=105),"A",IF(AND(106&lt;=C4,C4&lt;=115),"B",IF(AND(116&lt;=C4,C4&lt;=125),"D",IF(AND(126&lt;=C4,C4&lt;=135),"F",IF(AND(136&lt;=C4,C4&lt;=140),"H",IF(AND(141&lt;=C4,C4&lt;=146),"J-130",IF(AND(147&lt;=C4,C4&lt;=152),"J-137",IF(AND(153&lt;=C4,C4&lt;=158),"L",IF(AND(159&lt;=C4,C4&lt;=165),"M",IF(AND(166&lt;=C4,C4&lt;=171),"N",IF(C4=172,"Q",IF(AND(173&lt;=C4,C4&lt;=179),"O",IF(AND(180&lt;=C4,C4&lt;=185),"P","")))))))))))))</f>
        <v/>
      </c>
      <c r="S38" s="30"/>
      <c r="T38" s="30"/>
      <c r="U38" s="30"/>
      <c r="V38" s="96"/>
      <c r="W38" s="30"/>
      <c r="X38" s="30"/>
      <c r="Y38" s="30"/>
      <c r="Z38" s="96"/>
      <c r="AA38" s="96"/>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row>
    <row r="39" spans="1:54" ht="19.5" thickTop="1" x14ac:dyDescent="0.4">
      <c r="A39" s="1"/>
      <c r="B39" s="1"/>
      <c r="C39" s="1"/>
      <c r="D39" s="1"/>
      <c r="E39" s="1"/>
      <c r="F39" s="1"/>
      <c r="G39" s="1"/>
      <c r="H39" s="1"/>
      <c r="I39" s="33"/>
      <c r="J39" s="33"/>
      <c r="K39" s="33"/>
      <c r="L39" s="33"/>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row>
    <row r="40" spans="1:54" s="30" customFormat="1" ht="43.5" customHeight="1" x14ac:dyDescent="0.4">
      <c r="AG40" s="97">
        <v>1</v>
      </c>
      <c r="AH40" s="98">
        <f>B8</f>
        <v>0</v>
      </c>
      <c r="AI40" s="99">
        <f>C8</f>
        <v>0</v>
      </c>
      <c r="AK40" s="97">
        <v>6</v>
      </c>
      <c r="AL40" s="98">
        <f>B13</f>
        <v>0</v>
      </c>
      <c r="AM40" s="99">
        <f>C13</f>
        <v>0</v>
      </c>
      <c r="AO40" s="97">
        <v>11</v>
      </c>
      <c r="AP40" s="98">
        <f>B18</f>
        <v>0</v>
      </c>
      <c r="AQ40" s="99">
        <f>C18</f>
        <v>0</v>
      </c>
      <c r="AS40" s="97">
        <v>16</v>
      </c>
      <c r="AT40" s="98">
        <f>B23</f>
        <v>0</v>
      </c>
      <c r="AU40" s="99">
        <f>C23</f>
        <v>0</v>
      </c>
      <c r="AW40" s="97">
        <v>21</v>
      </c>
      <c r="AX40" s="98">
        <f>B28</f>
        <v>0</v>
      </c>
      <c r="AY40" s="99">
        <f>C28</f>
        <v>0</v>
      </c>
      <c r="AZ40" s="97">
        <v>26</v>
      </c>
      <c r="BA40" s="98">
        <f>B33</f>
        <v>0</v>
      </c>
      <c r="BB40" s="99">
        <f>C33</f>
        <v>0</v>
      </c>
    </row>
    <row r="41" spans="1:54" s="30" customFormat="1" ht="43.5" customHeight="1" x14ac:dyDescent="0.4">
      <c r="AG41" s="97"/>
      <c r="AH41" s="100">
        <f>F8</f>
        <v>0</v>
      </c>
      <c r="AI41" s="101">
        <f>G8</f>
        <v>0</v>
      </c>
      <c r="AK41" s="97"/>
      <c r="AL41" s="100">
        <f>F13</f>
        <v>0</v>
      </c>
      <c r="AM41" s="101">
        <f>G13</f>
        <v>0</v>
      </c>
      <c r="AO41" s="97"/>
      <c r="AP41" s="100">
        <f>F18</f>
        <v>0</v>
      </c>
      <c r="AQ41" s="101">
        <f>G18</f>
        <v>0</v>
      </c>
      <c r="AS41" s="97"/>
      <c r="AT41" s="100">
        <f>F23</f>
        <v>0</v>
      </c>
      <c r="AU41" s="101">
        <f>G23</f>
        <v>0</v>
      </c>
      <c r="AW41" s="97"/>
      <c r="AX41" s="100">
        <f>F28</f>
        <v>0</v>
      </c>
      <c r="AY41" s="101">
        <f>G28</f>
        <v>0</v>
      </c>
      <c r="AZ41" s="97"/>
      <c r="BA41" s="100">
        <f>F33</f>
        <v>0</v>
      </c>
      <c r="BB41" s="101">
        <f>G33</f>
        <v>0</v>
      </c>
    </row>
    <row r="42" spans="1:54" s="30" customFormat="1" ht="43.5" customHeight="1" x14ac:dyDescent="0.4">
      <c r="AG42" s="102">
        <v>1</v>
      </c>
      <c r="AH42" s="103">
        <f>B8</f>
        <v>0</v>
      </c>
      <c r="AI42" s="104">
        <f>C8</f>
        <v>0</v>
      </c>
      <c r="AK42" s="102">
        <v>6</v>
      </c>
      <c r="AL42" s="103">
        <f>B13</f>
        <v>0</v>
      </c>
      <c r="AM42" s="104">
        <f>C13</f>
        <v>0</v>
      </c>
      <c r="AO42" s="102">
        <v>11</v>
      </c>
      <c r="AP42" s="103">
        <f>B18</f>
        <v>0</v>
      </c>
      <c r="AQ42" s="104">
        <f>C18</f>
        <v>0</v>
      </c>
      <c r="AS42" s="102">
        <v>16</v>
      </c>
      <c r="AT42" s="103">
        <f>B23</f>
        <v>0</v>
      </c>
      <c r="AU42" s="104">
        <f>C23</f>
        <v>0</v>
      </c>
      <c r="AW42" s="102">
        <v>21</v>
      </c>
      <c r="AX42" s="103">
        <f>B28</f>
        <v>0</v>
      </c>
      <c r="AY42" s="104">
        <f>C28</f>
        <v>0</v>
      </c>
      <c r="AZ42" s="102">
        <v>26</v>
      </c>
      <c r="BA42" s="103">
        <f>B33</f>
        <v>0</v>
      </c>
      <c r="BB42" s="104">
        <f>C33</f>
        <v>0</v>
      </c>
    </row>
    <row r="43" spans="1:54" s="30" customFormat="1" ht="43.5" customHeight="1" x14ac:dyDescent="0.4">
      <c r="AG43" s="97"/>
      <c r="AH43" s="105"/>
      <c r="AI43" s="105"/>
      <c r="AK43" s="97"/>
      <c r="AL43" s="105"/>
      <c r="AM43" s="105"/>
      <c r="AO43" s="97"/>
      <c r="AP43" s="105"/>
      <c r="AQ43" s="105"/>
      <c r="AS43" s="97"/>
      <c r="AT43" s="105"/>
      <c r="AU43" s="105"/>
      <c r="AW43" s="97"/>
      <c r="AX43" s="105"/>
      <c r="AY43" s="105"/>
      <c r="AZ43" s="97"/>
      <c r="BA43" s="105"/>
      <c r="BB43" s="105"/>
    </row>
    <row r="44" spans="1:54" s="30" customFormat="1" ht="43.5" customHeight="1" x14ac:dyDescent="0.4">
      <c r="AG44" s="97">
        <v>2</v>
      </c>
      <c r="AH44" s="98">
        <f>B9</f>
        <v>0</v>
      </c>
      <c r="AI44" s="99">
        <f>C9</f>
        <v>0</v>
      </c>
      <c r="AK44" s="97">
        <v>7</v>
      </c>
      <c r="AL44" s="98">
        <f>B14</f>
        <v>0</v>
      </c>
      <c r="AM44" s="99">
        <f>C14</f>
        <v>0</v>
      </c>
      <c r="AO44" s="97">
        <v>12</v>
      </c>
      <c r="AP44" s="98">
        <f>B19</f>
        <v>0</v>
      </c>
      <c r="AQ44" s="99">
        <f>C19</f>
        <v>0</v>
      </c>
      <c r="AS44" s="97">
        <v>17</v>
      </c>
      <c r="AT44" s="98">
        <f>B24</f>
        <v>0</v>
      </c>
      <c r="AU44" s="99">
        <f>C24</f>
        <v>0</v>
      </c>
      <c r="AV44" s="106"/>
      <c r="AW44" s="97">
        <v>22</v>
      </c>
      <c r="AX44" s="98">
        <f>B29</f>
        <v>0</v>
      </c>
      <c r="AY44" s="99">
        <f>C29</f>
        <v>0</v>
      </c>
      <c r="AZ44" s="97">
        <v>27</v>
      </c>
      <c r="BA44" s="98">
        <f>B34</f>
        <v>0</v>
      </c>
      <c r="BB44" s="99">
        <f>C34</f>
        <v>0</v>
      </c>
    </row>
    <row r="45" spans="1:54" s="30" customFormat="1" ht="43.5" customHeight="1" x14ac:dyDescent="0.4">
      <c r="AG45" s="97"/>
      <c r="AH45" s="100">
        <f>F9</f>
        <v>0</v>
      </c>
      <c r="AI45" s="101">
        <f>G9</f>
        <v>0</v>
      </c>
      <c r="AK45" s="97"/>
      <c r="AL45" s="100">
        <f>F14</f>
        <v>0</v>
      </c>
      <c r="AM45" s="101">
        <f>G14</f>
        <v>0</v>
      </c>
      <c r="AO45" s="97"/>
      <c r="AP45" s="100">
        <f>F19</f>
        <v>0</v>
      </c>
      <c r="AQ45" s="99">
        <f>G19</f>
        <v>0</v>
      </c>
      <c r="AS45" s="97"/>
      <c r="AT45" s="100">
        <f>F24</f>
        <v>0</v>
      </c>
      <c r="AU45" s="101">
        <f>G24</f>
        <v>0</v>
      </c>
      <c r="AW45" s="97"/>
      <c r="AX45" s="100">
        <f>F29</f>
        <v>0</v>
      </c>
      <c r="AY45" s="101">
        <f>G29</f>
        <v>0</v>
      </c>
      <c r="AZ45" s="97"/>
      <c r="BA45" s="100">
        <f>F34</f>
        <v>0</v>
      </c>
      <c r="BB45" s="101">
        <f>G34</f>
        <v>0</v>
      </c>
    </row>
    <row r="46" spans="1:54" s="30" customFormat="1" ht="43.5" customHeight="1" x14ac:dyDescent="0.4">
      <c r="AG46" s="102">
        <v>2</v>
      </c>
      <c r="AH46" s="103">
        <f>B9</f>
        <v>0</v>
      </c>
      <c r="AI46" s="104">
        <f>C9</f>
        <v>0</v>
      </c>
      <c r="AK46" s="102">
        <v>7</v>
      </c>
      <c r="AL46" s="103">
        <f>B14</f>
        <v>0</v>
      </c>
      <c r="AM46" s="104">
        <f>C14</f>
        <v>0</v>
      </c>
      <c r="AO46" s="102">
        <v>12</v>
      </c>
      <c r="AP46" s="103">
        <f>B19</f>
        <v>0</v>
      </c>
      <c r="AQ46" s="99">
        <f>C19</f>
        <v>0</v>
      </c>
      <c r="AS46" s="102">
        <v>17</v>
      </c>
      <c r="AT46" s="103">
        <f>B24</f>
        <v>0</v>
      </c>
      <c r="AU46" s="104">
        <f>C24</f>
        <v>0</v>
      </c>
      <c r="AW46" s="102">
        <v>22</v>
      </c>
      <c r="AX46" s="103">
        <f>B29</f>
        <v>0</v>
      </c>
      <c r="AY46" s="104">
        <f>C29</f>
        <v>0</v>
      </c>
      <c r="AZ46" s="102">
        <v>27</v>
      </c>
      <c r="BA46" s="103">
        <f>B34</f>
        <v>0</v>
      </c>
      <c r="BB46" s="104">
        <f>C34</f>
        <v>0</v>
      </c>
    </row>
    <row r="47" spans="1:54" s="30" customFormat="1" ht="43.5" customHeight="1" x14ac:dyDescent="0.4">
      <c r="AG47" s="97"/>
      <c r="AH47" s="105"/>
      <c r="AI47" s="105"/>
      <c r="AK47" s="97"/>
      <c r="AL47" s="105"/>
      <c r="AM47" s="105"/>
      <c r="AO47" s="97"/>
      <c r="AP47" s="105"/>
      <c r="AQ47" s="105"/>
      <c r="AS47" s="97"/>
      <c r="AT47" s="105"/>
      <c r="AU47" s="105"/>
      <c r="AW47" s="97"/>
      <c r="AX47" s="105"/>
      <c r="AY47" s="105"/>
      <c r="AZ47" s="97"/>
      <c r="BA47" s="105"/>
      <c r="BB47" s="105"/>
    </row>
    <row r="48" spans="1:54" s="30" customFormat="1" ht="43.5" customHeight="1" x14ac:dyDescent="0.4">
      <c r="AG48" s="97">
        <v>3</v>
      </c>
      <c r="AH48" s="98">
        <f>B10</f>
        <v>0</v>
      </c>
      <c r="AI48" s="99">
        <f>C10</f>
        <v>0</v>
      </c>
      <c r="AK48" s="97">
        <v>8</v>
      </c>
      <c r="AL48" s="98">
        <f>B15</f>
        <v>0</v>
      </c>
      <c r="AM48" s="99">
        <f>C15</f>
        <v>0</v>
      </c>
      <c r="AO48" s="97">
        <v>13</v>
      </c>
      <c r="AP48" s="98">
        <f>B20</f>
        <v>0</v>
      </c>
      <c r="AQ48" s="99">
        <f>C20</f>
        <v>0</v>
      </c>
      <c r="AS48" s="97">
        <v>18</v>
      </c>
      <c r="AT48" s="98">
        <f>B25</f>
        <v>0</v>
      </c>
      <c r="AU48" s="99">
        <f>C25</f>
        <v>0</v>
      </c>
      <c r="AW48" s="97">
        <v>23</v>
      </c>
      <c r="AX48" s="98">
        <f>B30</f>
        <v>0</v>
      </c>
      <c r="AY48" s="99">
        <f>C30</f>
        <v>0</v>
      </c>
      <c r="AZ48" s="97">
        <v>28</v>
      </c>
      <c r="BA48" s="98">
        <f>B35</f>
        <v>0</v>
      </c>
      <c r="BB48" s="99">
        <f>C35</f>
        <v>0</v>
      </c>
    </row>
    <row r="49" spans="32:54" s="30" customFormat="1" ht="43.5" customHeight="1" x14ac:dyDescent="0.4">
      <c r="AG49" s="97"/>
      <c r="AH49" s="100">
        <f>F10</f>
        <v>0</v>
      </c>
      <c r="AI49" s="101">
        <f>G10</f>
        <v>0</v>
      </c>
      <c r="AK49" s="97"/>
      <c r="AL49" s="100">
        <f>F15</f>
        <v>0</v>
      </c>
      <c r="AM49" s="101">
        <f>G15</f>
        <v>0</v>
      </c>
      <c r="AO49" s="97"/>
      <c r="AP49" s="100">
        <f>F20</f>
        <v>0</v>
      </c>
      <c r="AQ49" s="101">
        <f>G20</f>
        <v>0</v>
      </c>
      <c r="AS49" s="97"/>
      <c r="AT49" s="100">
        <f>F25</f>
        <v>0</v>
      </c>
      <c r="AU49" s="101">
        <f>G25</f>
        <v>0</v>
      </c>
      <c r="AW49" s="97"/>
      <c r="AX49" s="100">
        <f>F30</f>
        <v>0</v>
      </c>
      <c r="AY49" s="101">
        <f>G30</f>
        <v>0</v>
      </c>
      <c r="AZ49" s="97"/>
      <c r="BA49" s="100">
        <f>F35</f>
        <v>0</v>
      </c>
      <c r="BB49" s="101">
        <f>G35</f>
        <v>0</v>
      </c>
    </row>
    <row r="50" spans="32:54" s="30" customFormat="1" ht="43.5" customHeight="1" x14ac:dyDescent="0.4">
      <c r="AG50" s="102">
        <v>3</v>
      </c>
      <c r="AH50" s="103">
        <f>B10</f>
        <v>0</v>
      </c>
      <c r="AI50" s="104">
        <f>C10</f>
        <v>0</v>
      </c>
      <c r="AK50" s="102">
        <v>8</v>
      </c>
      <c r="AL50" s="103">
        <f>B15</f>
        <v>0</v>
      </c>
      <c r="AM50" s="104">
        <f>C15</f>
        <v>0</v>
      </c>
      <c r="AO50" s="102">
        <v>13</v>
      </c>
      <c r="AP50" s="103">
        <f>B20</f>
        <v>0</v>
      </c>
      <c r="AQ50" s="104">
        <f>C20</f>
        <v>0</v>
      </c>
      <c r="AS50" s="102">
        <v>18</v>
      </c>
      <c r="AT50" s="103">
        <f>B25</f>
        <v>0</v>
      </c>
      <c r="AU50" s="104">
        <f>C25</f>
        <v>0</v>
      </c>
      <c r="AW50" s="102">
        <v>23</v>
      </c>
      <c r="AX50" s="103">
        <f>B30</f>
        <v>0</v>
      </c>
      <c r="AY50" s="104">
        <f>C30</f>
        <v>0</v>
      </c>
      <c r="AZ50" s="102">
        <v>28</v>
      </c>
      <c r="BA50" s="103">
        <f>B35</f>
        <v>0</v>
      </c>
      <c r="BB50" s="104">
        <f>C35</f>
        <v>0</v>
      </c>
    </row>
    <row r="51" spans="32:54" s="30" customFormat="1" ht="43.5" customHeight="1" x14ac:dyDescent="0.4">
      <c r="AG51" s="97"/>
      <c r="AH51" s="97"/>
      <c r="AI51" s="97"/>
      <c r="AK51" s="97"/>
      <c r="AL51" s="97"/>
      <c r="AM51" s="97"/>
      <c r="AO51" s="97"/>
      <c r="AP51" s="97"/>
      <c r="AQ51" s="97"/>
      <c r="AS51" s="97"/>
      <c r="AT51" s="97"/>
      <c r="AU51" s="97"/>
      <c r="AW51" s="97"/>
      <c r="AX51" s="97"/>
      <c r="AY51" s="97"/>
      <c r="AZ51" s="97"/>
      <c r="BA51" s="97"/>
      <c r="BB51" s="97"/>
    </row>
    <row r="52" spans="32:54" s="30" customFormat="1" ht="43.5" customHeight="1" x14ac:dyDescent="0.4">
      <c r="AG52" s="97">
        <v>4</v>
      </c>
      <c r="AH52" s="98">
        <f>B11</f>
        <v>0</v>
      </c>
      <c r="AI52" s="99">
        <f>C11</f>
        <v>0</v>
      </c>
      <c r="AK52" s="97">
        <v>9</v>
      </c>
      <c r="AL52" s="98">
        <f>B16</f>
        <v>0</v>
      </c>
      <c r="AM52" s="99">
        <f>C16</f>
        <v>0</v>
      </c>
      <c r="AO52" s="97">
        <v>14</v>
      </c>
      <c r="AP52" s="98">
        <f>B21</f>
        <v>0</v>
      </c>
      <c r="AQ52" s="99">
        <f>C21</f>
        <v>0</v>
      </c>
      <c r="AS52" s="97">
        <v>19</v>
      </c>
      <c r="AT52" s="98">
        <f>B26</f>
        <v>0</v>
      </c>
      <c r="AU52" s="99">
        <f>C26</f>
        <v>0</v>
      </c>
      <c r="AW52" s="97">
        <v>24</v>
      </c>
      <c r="AX52" s="98">
        <f>B31</f>
        <v>0</v>
      </c>
      <c r="AY52" s="99">
        <f>C31</f>
        <v>0</v>
      </c>
      <c r="AZ52" s="97">
        <v>29</v>
      </c>
      <c r="BA52" s="98">
        <f>B36</f>
        <v>0</v>
      </c>
      <c r="BB52" s="99">
        <f>C36</f>
        <v>0</v>
      </c>
    </row>
    <row r="53" spans="32:54" s="30" customFormat="1" ht="43.5" customHeight="1" x14ac:dyDescent="0.4">
      <c r="AG53" s="97"/>
      <c r="AH53" s="100">
        <f>F11</f>
        <v>0</v>
      </c>
      <c r="AI53" s="101">
        <f>G11</f>
        <v>0</v>
      </c>
      <c r="AK53" s="97"/>
      <c r="AL53" s="100">
        <f>F16</f>
        <v>0</v>
      </c>
      <c r="AM53" s="101">
        <f>G16</f>
        <v>0</v>
      </c>
      <c r="AO53" s="97"/>
      <c r="AP53" s="100">
        <f>F21</f>
        <v>0</v>
      </c>
      <c r="AQ53" s="101">
        <f>G21</f>
        <v>0</v>
      </c>
      <c r="AS53" s="97"/>
      <c r="AT53" s="100">
        <f>F26</f>
        <v>0</v>
      </c>
      <c r="AU53" s="101">
        <f>G26</f>
        <v>0</v>
      </c>
      <c r="AW53" s="97"/>
      <c r="AX53" s="100">
        <f>F31</f>
        <v>0</v>
      </c>
      <c r="AY53" s="101">
        <f>G31</f>
        <v>0</v>
      </c>
      <c r="AZ53" s="97"/>
      <c r="BA53" s="100">
        <f>F36</f>
        <v>0</v>
      </c>
      <c r="BB53" s="101">
        <f>G36</f>
        <v>0</v>
      </c>
    </row>
    <row r="54" spans="32:54" s="30" customFormat="1" ht="43.5" customHeight="1" x14ac:dyDescent="0.4">
      <c r="AG54" s="102">
        <v>4</v>
      </c>
      <c r="AH54" s="103">
        <f>B11</f>
        <v>0</v>
      </c>
      <c r="AI54" s="104">
        <f>C11</f>
        <v>0</v>
      </c>
      <c r="AK54" s="102">
        <v>9</v>
      </c>
      <c r="AL54" s="103">
        <f>B16</f>
        <v>0</v>
      </c>
      <c r="AM54" s="104">
        <f>C16</f>
        <v>0</v>
      </c>
      <c r="AO54" s="102">
        <v>14</v>
      </c>
      <c r="AP54" s="103">
        <f>B21</f>
        <v>0</v>
      </c>
      <c r="AQ54" s="104">
        <f>C21</f>
        <v>0</v>
      </c>
      <c r="AS54" s="102">
        <v>19</v>
      </c>
      <c r="AT54" s="103">
        <f>B26</f>
        <v>0</v>
      </c>
      <c r="AU54" s="104">
        <f>C26</f>
        <v>0</v>
      </c>
      <c r="AW54" s="102">
        <v>24</v>
      </c>
      <c r="AX54" s="103">
        <f>B31</f>
        <v>0</v>
      </c>
      <c r="AY54" s="104">
        <f>C31</f>
        <v>0</v>
      </c>
      <c r="AZ54" s="102">
        <v>29</v>
      </c>
      <c r="BA54" s="103">
        <f>B36</f>
        <v>0</v>
      </c>
      <c r="BB54" s="104">
        <f>C36</f>
        <v>0</v>
      </c>
    </row>
    <row r="55" spans="32:54" s="30" customFormat="1" ht="43.5" customHeight="1" x14ac:dyDescent="0.4">
      <c r="AG55" s="97"/>
      <c r="AH55" s="97"/>
      <c r="AI55" s="97"/>
      <c r="AK55" s="97"/>
      <c r="AL55" s="97"/>
      <c r="AM55" s="97"/>
      <c r="AO55" s="97"/>
      <c r="AP55" s="97"/>
      <c r="AQ55" s="97"/>
      <c r="AS55" s="97"/>
      <c r="AT55" s="97"/>
      <c r="AU55" s="97"/>
      <c r="AW55" s="97"/>
      <c r="AX55" s="97"/>
      <c r="AY55" s="97"/>
      <c r="AZ55" s="97"/>
      <c r="BA55" s="97"/>
      <c r="BB55" s="97"/>
    </row>
    <row r="56" spans="32:54" s="30" customFormat="1" ht="43.5" customHeight="1" x14ac:dyDescent="0.4">
      <c r="AG56" s="97">
        <v>5</v>
      </c>
      <c r="AH56" s="98">
        <f>B12</f>
        <v>0</v>
      </c>
      <c r="AI56" s="99">
        <f>C12</f>
        <v>0</v>
      </c>
      <c r="AK56" s="97">
        <v>10</v>
      </c>
      <c r="AL56" s="98">
        <f>B17</f>
        <v>0</v>
      </c>
      <c r="AM56" s="99">
        <f>C17</f>
        <v>0</v>
      </c>
      <c r="AO56" s="97">
        <v>15</v>
      </c>
      <c r="AP56" s="98">
        <f>B22</f>
        <v>0</v>
      </c>
      <c r="AQ56" s="99">
        <f>C22</f>
        <v>0</v>
      </c>
      <c r="AS56" s="97">
        <v>20</v>
      </c>
      <c r="AT56" s="98">
        <f>B27</f>
        <v>0</v>
      </c>
      <c r="AU56" s="99">
        <f>C27</f>
        <v>0</v>
      </c>
      <c r="AW56" s="97">
        <v>25</v>
      </c>
      <c r="AX56" s="98">
        <f>B32</f>
        <v>0</v>
      </c>
      <c r="AY56" s="99">
        <f>C32</f>
        <v>0</v>
      </c>
      <c r="AZ56" s="97">
        <v>30</v>
      </c>
      <c r="BA56" s="98">
        <f>B37</f>
        <v>0</v>
      </c>
      <c r="BB56" s="99">
        <f>C37</f>
        <v>0</v>
      </c>
    </row>
    <row r="57" spans="32:54" s="30" customFormat="1" ht="43.5" customHeight="1" x14ac:dyDescent="0.4">
      <c r="AG57" s="97"/>
      <c r="AH57" s="100">
        <f>F12</f>
        <v>0</v>
      </c>
      <c r="AI57" s="101">
        <f>G12</f>
        <v>0</v>
      </c>
      <c r="AK57" s="97"/>
      <c r="AL57" s="100">
        <f>F17</f>
        <v>0</v>
      </c>
      <c r="AM57" s="101">
        <f>G17</f>
        <v>0</v>
      </c>
      <c r="AO57" s="97"/>
      <c r="AP57" s="100">
        <f>F22</f>
        <v>0</v>
      </c>
      <c r="AQ57" s="101">
        <f>G22</f>
        <v>0</v>
      </c>
      <c r="AS57" s="97"/>
      <c r="AT57" s="100">
        <f>F27</f>
        <v>0</v>
      </c>
      <c r="AU57" s="101">
        <f>G27</f>
        <v>0</v>
      </c>
      <c r="AW57" s="97"/>
      <c r="AX57" s="100">
        <f>F32</f>
        <v>0</v>
      </c>
      <c r="AY57" s="101">
        <f>G32</f>
        <v>0</v>
      </c>
      <c r="AZ57" s="97"/>
      <c r="BA57" s="100">
        <f>F37</f>
        <v>0</v>
      </c>
      <c r="BB57" s="101">
        <f>G37</f>
        <v>0</v>
      </c>
    </row>
    <row r="58" spans="32:54" s="30" customFormat="1" ht="43.5" customHeight="1" x14ac:dyDescent="0.4">
      <c r="AG58" s="102">
        <v>5</v>
      </c>
      <c r="AH58" s="103">
        <f>B12</f>
        <v>0</v>
      </c>
      <c r="AI58" s="104">
        <f>C12</f>
        <v>0</v>
      </c>
      <c r="AK58" s="102">
        <v>10</v>
      </c>
      <c r="AL58" s="103">
        <f>B17</f>
        <v>0</v>
      </c>
      <c r="AM58" s="104">
        <f>C17</f>
        <v>0</v>
      </c>
      <c r="AO58" s="102">
        <v>15</v>
      </c>
      <c r="AP58" s="103">
        <f>B22</f>
        <v>0</v>
      </c>
      <c r="AQ58" s="104">
        <f>C22</f>
        <v>0</v>
      </c>
      <c r="AS58" s="102">
        <v>20</v>
      </c>
      <c r="AT58" s="103">
        <f>B27</f>
        <v>0</v>
      </c>
      <c r="AU58" s="104">
        <f>C27</f>
        <v>0</v>
      </c>
      <c r="AW58" s="102">
        <v>25</v>
      </c>
      <c r="AX58" s="103">
        <f>B32</f>
        <v>0</v>
      </c>
      <c r="AY58" s="104">
        <f>C32</f>
        <v>0</v>
      </c>
      <c r="AZ58" s="102">
        <v>30</v>
      </c>
      <c r="BA58" s="103">
        <f>B37</f>
        <v>0</v>
      </c>
      <c r="BB58" s="104">
        <f>C37</f>
        <v>0</v>
      </c>
    </row>
    <row r="59" spans="32:54" ht="40.5" customHeight="1" x14ac:dyDescent="0.4">
      <c r="AF59" s="32"/>
      <c r="AG59" s="32"/>
      <c r="AH59" s="32"/>
      <c r="AL59" s="30"/>
      <c r="AM59" s="30"/>
      <c r="AN59" s="30"/>
    </row>
    <row r="60" spans="32:54" ht="30" customHeight="1" x14ac:dyDescent="0.4"/>
    <row r="61" spans="32:54" ht="30" customHeight="1" x14ac:dyDescent="0.4"/>
    <row r="62" spans="32:54" ht="30" customHeight="1" x14ac:dyDescent="0.4"/>
    <row r="63" spans="32:54" ht="30" customHeight="1" x14ac:dyDescent="0.4"/>
    <row r="64" spans="32:54" ht="30" customHeight="1" x14ac:dyDescent="0.4"/>
    <row r="65" spans="22:28" ht="30" customHeight="1" x14ac:dyDescent="0.4"/>
    <row r="66" spans="22:28" ht="30" customHeight="1" x14ac:dyDescent="0.4"/>
    <row r="67" spans="22:28" ht="30" customHeight="1" x14ac:dyDescent="0.4"/>
    <row r="68" spans="22:28" ht="30" customHeight="1" x14ac:dyDescent="0.4"/>
    <row r="70" spans="22:28" x14ac:dyDescent="0.4">
      <c r="V70" s="30"/>
      <c r="W70" s="30"/>
      <c r="X70" s="30"/>
      <c r="Y70" s="30"/>
      <c r="Z70" s="30"/>
      <c r="AA70" s="30"/>
      <c r="AB70" s="30"/>
    </row>
  </sheetData>
  <sheetProtection algorithmName="SHA-512" hashValue="Y7aLDqwBuf0fWy3lj0XsAqyuT8Ulb5Cmk4YT72i6rY7rwy0lirA4z1NiNy7U9MSM3UqoeIvLKPi6k5hwJGzuDw==" saltValue="oBeYC3Reo6udaSKi90Q19w==" spinCount="100000" sheet="1" objects="1" scenarios="1"/>
  <protectedRanges>
    <protectedRange sqref="A1:H38" name="範囲2"/>
    <protectedRange sqref="H3:H38 G3:G12 G14:G36 G38 A3:F38" name="範囲1"/>
  </protectedRanges>
  <mergeCells count="29">
    <mergeCell ref="B4:D4"/>
    <mergeCell ref="F4:H4"/>
    <mergeCell ref="B5:D5"/>
    <mergeCell ref="F5:H5"/>
    <mergeCell ref="A1:D1"/>
    <mergeCell ref="A2:C2"/>
    <mergeCell ref="E2:H2"/>
    <mergeCell ref="B3:D3"/>
    <mergeCell ref="F3:H3"/>
    <mergeCell ref="H6:H7"/>
    <mergeCell ref="Z10:Z11"/>
    <mergeCell ref="V6:V7"/>
    <mergeCell ref="A6:A7"/>
    <mergeCell ref="B6:C6"/>
    <mergeCell ref="D6:D7"/>
    <mergeCell ref="E6:E7"/>
    <mergeCell ref="F6:F7"/>
    <mergeCell ref="G6:G7"/>
    <mergeCell ref="I19:J19"/>
    <mergeCell ref="AA10:AB10"/>
    <mergeCell ref="AC10:AD10"/>
    <mergeCell ref="S3:U3"/>
    <mergeCell ref="S4:U4"/>
    <mergeCell ref="S5:X5"/>
    <mergeCell ref="U6:U7"/>
    <mergeCell ref="W6:W7"/>
    <mergeCell ref="X6:X7"/>
    <mergeCell ref="R6:R7"/>
    <mergeCell ref="S6:T6"/>
  </mergeCells>
  <phoneticPr fontId="1"/>
  <dataValidations count="2">
    <dataValidation type="list" allowBlank="1" showInputMessage="1" showErrorMessage="1" sqref="D8:D37" xr:uid="{00000000-0002-0000-0000-000000000000}">
      <formula1>$I$21:$I$22</formula1>
    </dataValidation>
    <dataValidation type="list" allowBlank="1" showInputMessage="1" showErrorMessage="1" sqref="E8:E37" xr:uid="{64F76E95-D5BC-450C-A1BA-106E77D92126}">
      <formula1>$J$21:$J$23</formula1>
    </dataValidation>
  </dataValidations>
  <pageMargins left="0.70866141732283472" right="0.51181102362204722" top="0.74803149606299213" bottom="0.55118110236220474" header="0.31496062992125984" footer="0.31496062992125984"/>
  <pageSetup paperSize="9" scale="82" orientation="portrait" horizontalDpi="4294967293" verticalDpi="0" r:id="rId1"/>
  <rowBreaks count="1" manualBreakCount="1">
    <brk id="38" max="53" man="1"/>
  </rowBreaks>
  <colBreaks count="4" manualBreakCount="4">
    <brk id="17" max="57" man="1"/>
    <brk id="32" max="57" man="1"/>
    <brk id="40" max="57" man="1"/>
    <brk id="48" max="5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6"/>
  <sheetViews>
    <sheetView zoomScale="70" zoomScaleNormal="70" workbookViewId="0">
      <selection activeCell="C26" sqref="C26"/>
    </sheetView>
  </sheetViews>
  <sheetFormatPr defaultRowHeight="18.75" x14ac:dyDescent="0.4"/>
  <cols>
    <col min="6" max="6" width="2.625" customWidth="1"/>
  </cols>
  <sheetData>
    <row r="1" spans="1:11" x14ac:dyDescent="0.4">
      <c r="A1" s="22"/>
      <c r="B1" s="22"/>
      <c r="G1" s="22"/>
      <c r="H1" s="22"/>
    </row>
    <row r="2" spans="1:11" x14ac:dyDescent="0.4">
      <c r="A2" s="2" t="s">
        <v>0</v>
      </c>
      <c r="B2" s="138"/>
      <c r="C2" s="139"/>
      <c r="D2" s="139"/>
      <c r="E2" s="140"/>
      <c r="F2" s="6"/>
      <c r="G2" s="2" t="s">
        <v>0</v>
      </c>
      <c r="H2" s="138"/>
      <c r="I2" s="139"/>
      <c r="J2" s="139"/>
      <c r="K2" s="140"/>
    </row>
    <row r="3" spans="1:11" x14ac:dyDescent="0.4">
      <c r="A3" s="3" t="s">
        <v>1</v>
      </c>
      <c r="B3" s="138"/>
      <c r="C3" s="139"/>
      <c r="D3" s="139"/>
      <c r="E3" s="140"/>
      <c r="F3" s="6"/>
      <c r="G3" s="3" t="s">
        <v>1</v>
      </c>
      <c r="H3" s="138"/>
      <c r="I3" s="139"/>
      <c r="J3" s="139"/>
      <c r="K3" s="140"/>
    </row>
    <row r="4" spans="1:11" x14ac:dyDescent="0.4">
      <c r="A4" s="2" t="s">
        <v>20</v>
      </c>
      <c r="B4" s="138"/>
      <c r="C4" s="139"/>
      <c r="D4" s="139"/>
      <c r="E4" s="140"/>
      <c r="F4" s="6"/>
      <c r="G4" s="2" t="s">
        <v>20</v>
      </c>
      <c r="H4" s="138"/>
      <c r="I4" s="139"/>
      <c r="J4" s="139"/>
      <c r="K4" s="140"/>
    </row>
    <row r="5" spans="1:11" x14ac:dyDescent="0.4">
      <c r="A5" s="132"/>
      <c r="B5" s="134" t="s">
        <v>21</v>
      </c>
      <c r="C5" s="134" t="s">
        <v>22</v>
      </c>
      <c r="D5" s="136" t="s">
        <v>23</v>
      </c>
      <c r="E5" s="128" t="s">
        <v>9</v>
      </c>
      <c r="F5" s="6"/>
      <c r="G5" s="132"/>
      <c r="H5" s="134" t="s">
        <v>21</v>
      </c>
      <c r="I5" s="134" t="s">
        <v>22</v>
      </c>
      <c r="J5" s="136" t="s">
        <v>23</v>
      </c>
      <c r="K5" s="128" t="s">
        <v>9</v>
      </c>
    </row>
    <row r="6" spans="1:11" x14ac:dyDescent="0.4">
      <c r="A6" s="133"/>
      <c r="B6" s="135"/>
      <c r="C6" s="135"/>
      <c r="D6" s="137"/>
      <c r="E6" s="129"/>
      <c r="F6" s="6"/>
      <c r="G6" s="133"/>
      <c r="H6" s="135"/>
      <c r="I6" s="135"/>
      <c r="J6" s="137"/>
      <c r="K6" s="129"/>
    </row>
    <row r="7" spans="1:11" ht="21.75" customHeight="1" x14ac:dyDescent="0.4">
      <c r="A7" s="4">
        <v>1</v>
      </c>
      <c r="B7" s="10"/>
      <c r="C7" s="10"/>
      <c r="D7" s="10"/>
      <c r="E7" s="18"/>
      <c r="F7" s="6"/>
      <c r="G7" s="4">
        <v>1</v>
      </c>
      <c r="H7" s="10"/>
      <c r="I7" s="10"/>
      <c r="J7" s="10"/>
      <c r="K7" s="18"/>
    </row>
    <row r="8" spans="1:11" ht="21.75" customHeight="1" x14ac:dyDescent="0.4">
      <c r="A8" s="5">
        <v>2</v>
      </c>
      <c r="B8" s="11"/>
      <c r="C8" s="11"/>
      <c r="D8" s="11"/>
      <c r="E8" s="18"/>
      <c r="F8" s="6"/>
      <c r="G8" s="5">
        <v>2</v>
      </c>
      <c r="H8" s="11"/>
      <c r="I8" s="11"/>
      <c r="J8" s="11"/>
      <c r="K8" s="18"/>
    </row>
    <row r="9" spans="1:11" ht="21.75" customHeight="1" x14ac:dyDescent="0.4">
      <c r="A9" s="5">
        <v>3</v>
      </c>
      <c r="B9" s="11"/>
      <c r="C9" s="11"/>
      <c r="D9" s="11"/>
      <c r="E9" s="18"/>
      <c r="F9" s="6"/>
      <c r="G9" s="5">
        <v>3</v>
      </c>
      <c r="H9" s="11"/>
      <c r="I9" s="11"/>
      <c r="J9" s="11"/>
      <c r="K9" s="18"/>
    </row>
    <row r="10" spans="1:11" ht="21.75" customHeight="1" x14ac:dyDescent="0.4">
      <c r="A10" s="5">
        <v>4</v>
      </c>
      <c r="B10" s="11"/>
      <c r="C10" s="11"/>
      <c r="D10" s="11"/>
      <c r="E10" s="18"/>
      <c r="F10" s="6"/>
      <c r="G10" s="5">
        <v>4</v>
      </c>
      <c r="H10" s="11"/>
      <c r="I10" s="11"/>
      <c r="J10" s="11"/>
      <c r="K10" s="18"/>
    </row>
    <row r="11" spans="1:11" ht="21.75" customHeight="1" x14ac:dyDescent="0.4">
      <c r="A11" s="7">
        <v>5</v>
      </c>
      <c r="B11" s="12"/>
      <c r="C11" s="12"/>
      <c r="D11" s="12"/>
      <c r="E11" s="19"/>
      <c r="F11" s="6"/>
      <c r="G11" s="7">
        <v>5</v>
      </c>
      <c r="H11" s="12"/>
      <c r="I11" s="12"/>
      <c r="J11" s="12"/>
      <c r="K11" s="19"/>
    </row>
    <row r="12" spans="1:11" ht="21.75" customHeight="1" x14ac:dyDescent="0.4">
      <c r="A12" s="4">
        <v>6</v>
      </c>
      <c r="B12" s="10"/>
      <c r="C12" s="10"/>
      <c r="D12" s="10"/>
      <c r="E12" s="18"/>
      <c r="F12" s="6"/>
      <c r="G12" s="4">
        <v>6</v>
      </c>
      <c r="H12" s="10"/>
      <c r="I12" s="10"/>
      <c r="J12" s="10"/>
      <c r="K12" s="18"/>
    </row>
    <row r="13" spans="1:11" ht="21.75" customHeight="1" x14ac:dyDescent="0.4">
      <c r="A13" s="5">
        <v>7</v>
      </c>
      <c r="B13" s="11"/>
      <c r="C13" s="11"/>
      <c r="D13" s="11"/>
      <c r="E13" s="18"/>
      <c r="F13" s="6"/>
      <c r="G13" s="5">
        <v>7</v>
      </c>
      <c r="H13" s="11"/>
      <c r="I13" s="11"/>
      <c r="J13" s="11"/>
      <c r="K13" s="18"/>
    </row>
    <row r="14" spans="1:11" ht="21.75" customHeight="1" x14ac:dyDescent="0.4">
      <c r="A14" s="5">
        <v>8</v>
      </c>
      <c r="B14" s="11"/>
      <c r="C14" s="11"/>
      <c r="D14" s="11"/>
      <c r="E14" s="18"/>
      <c r="F14" s="6"/>
      <c r="G14" s="5">
        <v>8</v>
      </c>
      <c r="H14" s="11"/>
      <c r="I14" s="11"/>
      <c r="J14" s="11"/>
      <c r="K14" s="18"/>
    </row>
    <row r="15" spans="1:11" ht="21.75" customHeight="1" x14ac:dyDescent="0.4">
      <c r="A15" s="5">
        <v>9</v>
      </c>
      <c r="B15" s="11"/>
      <c r="C15" s="11"/>
      <c r="D15" s="11"/>
      <c r="E15" s="18"/>
      <c r="F15" s="6"/>
      <c r="G15" s="5">
        <v>9</v>
      </c>
      <c r="H15" s="11"/>
      <c r="I15" s="11"/>
      <c r="J15" s="11"/>
      <c r="K15" s="18"/>
    </row>
    <row r="16" spans="1:11" ht="21.75" customHeight="1" x14ac:dyDescent="0.4">
      <c r="A16" s="7">
        <v>10</v>
      </c>
      <c r="B16" s="12"/>
      <c r="C16" s="12"/>
      <c r="D16" s="12"/>
      <c r="E16" s="19"/>
      <c r="F16" s="6"/>
      <c r="G16" s="7">
        <v>10</v>
      </c>
      <c r="H16" s="12"/>
      <c r="I16" s="12"/>
      <c r="J16" s="12"/>
      <c r="K16" s="19"/>
    </row>
    <row r="17" spans="1:11" ht="21.75" customHeight="1" x14ac:dyDescent="0.4">
      <c r="A17" s="4">
        <v>11</v>
      </c>
      <c r="B17" s="10"/>
      <c r="C17" s="10"/>
      <c r="D17" s="10"/>
      <c r="E17" s="18"/>
      <c r="F17" s="6"/>
      <c r="G17" s="4">
        <v>11</v>
      </c>
      <c r="H17" s="10"/>
      <c r="I17" s="10"/>
      <c r="J17" s="10"/>
      <c r="K17" s="18"/>
    </row>
    <row r="18" spans="1:11" ht="21.75" customHeight="1" x14ac:dyDescent="0.4">
      <c r="A18" s="5">
        <v>12</v>
      </c>
      <c r="B18" s="11"/>
      <c r="C18" s="11"/>
      <c r="D18" s="11"/>
      <c r="E18" s="18"/>
      <c r="F18" s="6"/>
      <c r="G18" s="5">
        <v>12</v>
      </c>
      <c r="H18" s="11"/>
      <c r="I18" s="11"/>
      <c r="J18" s="11"/>
      <c r="K18" s="18"/>
    </row>
    <row r="19" spans="1:11" ht="21.75" customHeight="1" x14ac:dyDescent="0.4">
      <c r="A19" s="5">
        <v>13</v>
      </c>
      <c r="B19" s="11"/>
      <c r="C19" s="11"/>
      <c r="D19" s="11"/>
      <c r="E19" s="18"/>
      <c r="F19" s="6"/>
      <c r="G19" s="5">
        <v>13</v>
      </c>
      <c r="H19" s="11"/>
      <c r="I19" s="11"/>
      <c r="J19" s="11"/>
      <c r="K19" s="18"/>
    </row>
    <row r="20" spans="1:11" ht="21.75" customHeight="1" x14ac:dyDescent="0.4">
      <c r="A20" s="5">
        <v>14</v>
      </c>
      <c r="B20" s="11"/>
      <c r="C20" s="11"/>
      <c r="D20" s="11"/>
      <c r="E20" s="18"/>
      <c r="F20" s="6"/>
      <c r="G20" s="5">
        <v>14</v>
      </c>
      <c r="H20" s="11"/>
      <c r="I20" s="11"/>
      <c r="J20" s="11"/>
      <c r="K20" s="18"/>
    </row>
    <row r="21" spans="1:11" ht="21.75" customHeight="1" x14ac:dyDescent="0.4">
      <c r="A21" s="7">
        <v>15</v>
      </c>
      <c r="B21" s="12"/>
      <c r="C21" s="12"/>
      <c r="D21" s="12"/>
      <c r="E21" s="19"/>
      <c r="F21" s="6"/>
      <c r="G21" s="7">
        <v>15</v>
      </c>
      <c r="H21" s="12"/>
      <c r="I21" s="12"/>
      <c r="J21" s="12"/>
      <c r="K21" s="19"/>
    </row>
    <row r="22" spans="1:11" ht="21.75" customHeight="1" x14ac:dyDescent="0.4">
      <c r="A22" s="4">
        <v>16</v>
      </c>
      <c r="B22" s="10"/>
      <c r="C22" s="10"/>
      <c r="D22" s="10"/>
      <c r="E22" s="18"/>
      <c r="F22" s="6"/>
      <c r="G22" s="4">
        <v>16</v>
      </c>
      <c r="H22" s="10"/>
      <c r="I22" s="10"/>
      <c r="J22" s="10"/>
      <c r="K22" s="18"/>
    </row>
    <row r="23" spans="1:11" ht="21.75" customHeight="1" x14ac:dyDescent="0.4">
      <c r="A23" s="5">
        <v>17</v>
      </c>
      <c r="B23" s="11"/>
      <c r="C23" s="11"/>
      <c r="D23" s="11"/>
      <c r="E23" s="18"/>
      <c r="F23" s="6"/>
      <c r="G23" s="5">
        <v>17</v>
      </c>
      <c r="H23" s="11"/>
      <c r="I23" s="11"/>
      <c r="J23" s="11"/>
      <c r="K23" s="18"/>
    </row>
    <row r="24" spans="1:11" ht="21.75" customHeight="1" x14ac:dyDescent="0.4">
      <c r="A24" s="5">
        <v>18</v>
      </c>
      <c r="B24" s="11"/>
      <c r="C24" s="11"/>
      <c r="D24" s="11"/>
      <c r="E24" s="18"/>
      <c r="F24" s="6"/>
      <c r="G24" s="5">
        <v>18</v>
      </c>
      <c r="H24" s="11"/>
      <c r="I24" s="11"/>
      <c r="J24" s="11"/>
      <c r="K24" s="18"/>
    </row>
    <row r="25" spans="1:11" ht="21.75" customHeight="1" x14ac:dyDescent="0.4">
      <c r="A25" s="5">
        <v>19</v>
      </c>
      <c r="B25" s="11"/>
      <c r="C25" s="11"/>
      <c r="D25" s="11"/>
      <c r="E25" s="18"/>
      <c r="F25" s="6"/>
      <c r="G25" s="5">
        <v>19</v>
      </c>
      <c r="H25" s="11"/>
      <c r="I25" s="11"/>
      <c r="J25" s="11"/>
      <c r="K25" s="18"/>
    </row>
    <row r="26" spans="1:11" ht="21.75" customHeight="1" x14ac:dyDescent="0.4">
      <c r="A26" s="7">
        <v>20</v>
      </c>
      <c r="B26" s="12"/>
      <c r="C26" s="12"/>
      <c r="D26" s="12"/>
      <c r="E26" s="19"/>
      <c r="F26" s="6"/>
      <c r="G26" s="7">
        <v>20</v>
      </c>
      <c r="H26" s="12"/>
      <c r="I26" s="12"/>
      <c r="J26" s="12"/>
      <c r="K26" s="19"/>
    </row>
    <row r="27" spans="1:11" ht="21.75" customHeight="1" x14ac:dyDescent="0.4">
      <c r="A27" s="4">
        <v>21</v>
      </c>
      <c r="B27" s="10"/>
      <c r="C27" s="10"/>
      <c r="D27" s="10"/>
      <c r="E27" s="18"/>
      <c r="F27" s="6"/>
      <c r="G27" s="4">
        <v>21</v>
      </c>
      <c r="H27" s="10"/>
      <c r="I27" s="10"/>
      <c r="J27" s="10"/>
      <c r="K27" s="18"/>
    </row>
    <row r="28" spans="1:11" ht="21.75" customHeight="1" x14ac:dyDescent="0.4">
      <c r="A28" s="5">
        <v>22</v>
      </c>
      <c r="B28" s="11"/>
      <c r="C28" s="11"/>
      <c r="D28" s="11"/>
      <c r="E28" s="18"/>
      <c r="F28" s="6"/>
      <c r="G28" s="5">
        <v>22</v>
      </c>
      <c r="H28" s="11"/>
      <c r="I28" s="11"/>
      <c r="J28" s="11"/>
      <c r="K28" s="18"/>
    </row>
    <row r="29" spans="1:11" ht="21.75" customHeight="1" x14ac:dyDescent="0.4">
      <c r="A29" s="5">
        <v>23</v>
      </c>
      <c r="B29" s="11"/>
      <c r="C29" s="11"/>
      <c r="D29" s="11"/>
      <c r="E29" s="18"/>
      <c r="F29" s="6"/>
      <c r="G29" s="5">
        <v>23</v>
      </c>
      <c r="H29" s="11"/>
      <c r="I29" s="11"/>
      <c r="J29" s="11"/>
      <c r="K29" s="18"/>
    </row>
    <row r="30" spans="1:11" ht="21.75" customHeight="1" x14ac:dyDescent="0.4">
      <c r="A30" s="5">
        <v>24</v>
      </c>
      <c r="B30" s="11"/>
      <c r="C30" s="11"/>
      <c r="D30" s="11"/>
      <c r="E30" s="18"/>
      <c r="F30" s="6"/>
      <c r="G30" s="5">
        <v>24</v>
      </c>
      <c r="H30" s="11"/>
      <c r="I30" s="11"/>
      <c r="J30" s="11"/>
      <c r="K30" s="18"/>
    </row>
    <row r="31" spans="1:11" ht="21.75" customHeight="1" x14ac:dyDescent="0.4">
      <c r="A31" s="7">
        <v>25</v>
      </c>
      <c r="B31" s="12"/>
      <c r="C31" s="12"/>
      <c r="D31" s="12"/>
      <c r="E31" s="19"/>
      <c r="F31" s="6"/>
      <c r="G31" s="7">
        <v>25</v>
      </c>
      <c r="H31" s="12"/>
      <c r="I31" s="12"/>
      <c r="J31" s="12"/>
      <c r="K31" s="19"/>
    </row>
    <row r="32" spans="1:11" ht="21.75" customHeight="1" x14ac:dyDescent="0.4">
      <c r="A32" s="4">
        <v>26</v>
      </c>
      <c r="B32" s="10"/>
      <c r="C32" s="10"/>
      <c r="D32" s="10"/>
      <c r="E32" s="18"/>
      <c r="F32" s="6"/>
      <c r="G32" s="4">
        <v>26</v>
      </c>
      <c r="H32" s="10"/>
      <c r="I32" s="10"/>
      <c r="J32" s="10"/>
      <c r="K32" s="18"/>
    </row>
    <row r="33" spans="1:11" ht="21.75" customHeight="1" x14ac:dyDescent="0.4">
      <c r="A33" s="5">
        <v>27</v>
      </c>
      <c r="B33" s="11"/>
      <c r="C33" s="11"/>
      <c r="D33" s="11"/>
      <c r="E33" s="18"/>
      <c r="F33" s="6"/>
      <c r="G33" s="5">
        <v>27</v>
      </c>
      <c r="H33" s="11"/>
      <c r="I33" s="11"/>
      <c r="J33" s="11"/>
      <c r="K33" s="18"/>
    </row>
    <row r="34" spans="1:11" ht="21.75" customHeight="1" x14ac:dyDescent="0.4">
      <c r="A34" s="5">
        <v>28</v>
      </c>
      <c r="B34" s="11"/>
      <c r="C34" s="11"/>
      <c r="D34" s="11"/>
      <c r="E34" s="18"/>
      <c r="F34" s="6"/>
      <c r="G34" s="5">
        <v>28</v>
      </c>
      <c r="H34" s="11"/>
      <c r="I34" s="11"/>
      <c r="J34" s="11"/>
      <c r="K34" s="18"/>
    </row>
    <row r="35" spans="1:11" ht="21.75" customHeight="1" x14ac:dyDescent="0.4">
      <c r="A35" s="5">
        <v>29</v>
      </c>
      <c r="B35" s="11"/>
      <c r="C35" s="11"/>
      <c r="D35" s="11"/>
      <c r="E35" s="23"/>
      <c r="F35" s="6"/>
      <c r="G35" s="5">
        <v>29</v>
      </c>
      <c r="H35" s="11"/>
      <c r="I35" s="11"/>
      <c r="J35" s="11"/>
      <c r="K35" s="23"/>
    </row>
    <row r="36" spans="1:11" ht="21.75" customHeight="1" x14ac:dyDescent="0.4">
      <c r="A36" s="21">
        <v>30</v>
      </c>
      <c r="B36" s="9"/>
      <c r="C36" s="9"/>
      <c r="D36" s="9"/>
      <c r="E36" s="20"/>
      <c r="F36" s="6"/>
      <c r="G36" s="21">
        <v>30</v>
      </c>
      <c r="H36" s="9"/>
      <c r="I36" s="9"/>
      <c r="J36" s="9"/>
      <c r="K36" s="20"/>
    </row>
  </sheetData>
  <mergeCells count="16">
    <mergeCell ref="B2:E2"/>
    <mergeCell ref="B3:E3"/>
    <mergeCell ref="B4:E4"/>
    <mergeCell ref="H2:K2"/>
    <mergeCell ref="A5:A6"/>
    <mergeCell ref="B5:B6"/>
    <mergeCell ref="C5:C6"/>
    <mergeCell ref="D5:D6"/>
    <mergeCell ref="E5:E6"/>
    <mergeCell ref="H3:K3"/>
    <mergeCell ref="H4:K4"/>
    <mergeCell ref="G5:G6"/>
    <mergeCell ref="H5:H6"/>
    <mergeCell ref="I5:I6"/>
    <mergeCell ref="J5:J6"/>
    <mergeCell ref="K5:K6"/>
  </mergeCells>
  <phoneticPr fontId="1"/>
  <dataValidations count="1">
    <dataValidation type="list" allowBlank="1" showInputMessage="1" showErrorMessage="1" sqref="B7:B36 H7:H36" xr:uid="{00000000-0002-0000-1900-000000000000}">
      <formula1>$J$10:$J$11</formula1>
    </dataValidation>
  </dataValidations>
  <pageMargins left="0.11811023622047245" right="0.11811023622047245" top="0.74803149606299213" bottom="0.35433070866141736"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61"/>
  <sheetViews>
    <sheetView zoomScale="86" zoomScaleNormal="86" workbookViewId="0">
      <selection activeCell="K29" sqref="K29"/>
    </sheetView>
  </sheetViews>
  <sheetFormatPr defaultRowHeight="18.75" x14ac:dyDescent="0.4"/>
  <sheetData>
    <row r="1" spans="1:9" ht="18" customHeight="1" x14ac:dyDescent="0.4"/>
    <row r="2" spans="1:9" ht="14.25" customHeight="1" x14ac:dyDescent="0.4">
      <c r="A2" s="28"/>
      <c r="B2" s="29"/>
      <c r="C2" s="26"/>
      <c r="D2" s="26"/>
      <c r="F2" s="28"/>
      <c r="G2" s="29"/>
      <c r="H2" s="26"/>
      <c r="I2" s="26"/>
    </row>
    <row r="3" spans="1:9" ht="21.75" customHeight="1" x14ac:dyDescent="0.4">
      <c r="A3" s="25"/>
      <c r="B3" s="24"/>
      <c r="C3" s="3"/>
      <c r="D3" s="3"/>
      <c r="F3" s="25"/>
      <c r="G3" s="24"/>
      <c r="H3" s="3"/>
      <c r="I3" s="3"/>
    </row>
    <row r="4" spans="1:9" ht="14.25" customHeight="1" x14ac:dyDescent="0.4">
      <c r="A4" s="27"/>
      <c r="B4" s="24"/>
      <c r="C4" s="3"/>
      <c r="D4" s="3"/>
      <c r="F4" s="27"/>
      <c r="G4" s="24"/>
      <c r="H4" s="3"/>
      <c r="I4" s="3"/>
    </row>
    <row r="5" spans="1:9" ht="21.75" customHeight="1" x14ac:dyDescent="0.4">
      <c r="A5" s="25"/>
      <c r="B5" s="24"/>
      <c r="C5" s="3"/>
      <c r="D5" s="3"/>
      <c r="F5" s="25"/>
      <c r="G5" s="24"/>
      <c r="H5" s="3"/>
      <c r="I5" s="3"/>
    </row>
    <row r="6" spans="1:9" ht="14.25" customHeight="1" x14ac:dyDescent="0.4">
      <c r="A6" s="27"/>
      <c r="B6" s="24"/>
      <c r="C6" s="3"/>
      <c r="D6" s="3"/>
      <c r="F6" s="27"/>
      <c r="G6" s="24"/>
      <c r="H6" s="3"/>
      <c r="I6" s="3"/>
    </row>
    <row r="7" spans="1:9" ht="22.5" customHeight="1" x14ac:dyDescent="0.4">
      <c r="A7" s="25"/>
      <c r="B7" s="24"/>
      <c r="C7" s="3"/>
      <c r="D7" s="3"/>
      <c r="F7" s="25"/>
      <c r="G7" s="24"/>
      <c r="H7" s="3"/>
      <c r="I7" s="3"/>
    </row>
    <row r="8" spans="1:9" ht="14.25" customHeight="1" x14ac:dyDescent="0.4">
      <c r="A8" s="27"/>
      <c r="B8" s="24"/>
      <c r="C8" s="3"/>
      <c r="D8" s="3"/>
      <c r="F8" s="27"/>
      <c r="G8" s="24"/>
      <c r="H8" s="3"/>
      <c r="I8" s="3"/>
    </row>
    <row r="9" spans="1:9" ht="21.75" customHeight="1" x14ac:dyDescent="0.4">
      <c r="A9" s="25"/>
      <c r="B9" s="24"/>
      <c r="C9" s="3"/>
      <c r="D9" s="3"/>
      <c r="F9" s="25"/>
      <c r="G9" s="24"/>
      <c r="H9" s="3"/>
      <c r="I9" s="3"/>
    </row>
    <row r="10" spans="1:9" ht="14.25" customHeight="1" x14ac:dyDescent="0.4">
      <c r="A10" s="27"/>
      <c r="B10" s="24"/>
      <c r="C10" s="3"/>
      <c r="D10" s="3"/>
      <c r="F10" s="27"/>
      <c r="G10" s="24"/>
      <c r="H10" s="3"/>
      <c r="I10" s="3"/>
    </row>
    <row r="11" spans="1:9" ht="21" customHeight="1" x14ac:dyDescent="0.4">
      <c r="A11" s="25"/>
      <c r="B11" s="24"/>
      <c r="C11" s="3"/>
      <c r="D11" s="3"/>
      <c r="F11" s="25"/>
      <c r="G11" s="24"/>
      <c r="H11" s="3"/>
      <c r="I11" s="3"/>
    </row>
    <row r="12" spans="1:9" ht="14.25" customHeight="1" x14ac:dyDescent="0.4">
      <c r="A12" s="27"/>
      <c r="B12" s="29"/>
      <c r="C12" s="26"/>
      <c r="D12" s="26"/>
      <c r="F12" s="27"/>
      <c r="G12" s="29"/>
      <c r="H12" s="26"/>
      <c r="I12" s="26"/>
    </row>
    <row r="13" spans="1:9" ht="21" customHeight="1" x14ac:dyDescent="0.4">
      <c r="A13" s="25"/>
      <c r="B13" s="24"/>
      <c r="C13" s="3"/>
      <c r="D13" s="3"/>
      <c r="F13" s="25"/>
      <c r="G13" s="24"/>
      <c r="H13" s="3"/>
      <c r="I13" s="3"/>
    </row>
    <row r="14" spans="1:9" ht="14.25" customHeight="1" x14ac:dyDescent="0.4">
      <c r="A14" s="27"/>
      <c r="B14" s="24"/>
      <c r="C14" s="3"/>
      <c r="D14" s="3"/>
      <c r="F14" s="27"/>
      <c r="G14" s="24"/>
      <c r="H14" s="3"/>
      <c r="I14" s="3"/>
    </row>
    <row r="15" spans="1:9" ht="22.5" customHeight="1" x14ac:dyDescent="0.4">
      <c r="A15" s="25"/>
      <c r="B15" s="24"/>
      <c r="C15" s="3"/>
      <c r="D15" s="3"/>
      <c r="F15" s="25"/>
      <c r="G15" s="24"/>
      <c r="H15" s="3"/>
      <c r="I15" s="3"/>
    </row>
    <row r="16" spans="1:9" ht="14.25" customHeight="1" x14ac:dyDescent="0.4">
      <c r="A16" s="27"/>
      <c r="B16" s="24"/>
      <c r="C16" s="3"/>
      <c r="D16" s="3"/>
      <c r="F16" s="27"/>
      <c r="G16" s="24"/>
      <c r="H16" s="3"/>
      <c r="I16" s="3"/>
    </row>
    <row r="17" spans="1:9" ht="22.5" customHeight="1" x14ac:dyDescent="0.4">
      <c r="A17" s="25"/>
      <c r="B17" s="24"/>
      <c r="C17" s="3"/>
      <c r="D17" s="3"/>
      <c r="F17" s="25"/>
      <c r="G17" s="24"/>
      <c r="H17" s="3"/>
      <c r="I17" s="3"/>
    </row>
    <row r="18" spans="1:9" ht="14.25" customHeight="1" x14ac:dyDescent="0.4">
      <c r="A18" s="27"/>
      <c r="B18" s="24"/>
      <c r="C18" s="3"/>
      <c r="D18" s="3"/>
      <c r="F18" s="27"/>
      <c r="G18" s="24"/>
      <c r="H18" s="3"/>
      <c r="I18" s="3"/>
    </row>
    <row r="19" spans="1:9" ht="22.5" customHeight="1" x14ac:dyDescent="0.4">
      <c r="A19" s="25"/>
      <c r="B19" s="24"/>
      <c r="C19" s="3"/>
      <c r="D19" s="3"/>
      <c r="F19" s="25"/>
      <c r="G19" s="24"/>
      <c r="H19" s="3"/>
      <c r="I19" s="3"/>
    </row>
    <row r="20" spans="1:9" ht="14.25" customHeight="1" x14ac:dyDescent="0.4">
      <c r="A20" s="27"/>
      <c r="B20" s="24"/>
      <c r="C20" s="3"/>
      <c r="D20" s="3"/>
      <c r="F20" s="27"/>
      <c r="G20" s="24"/>
      <c r="H20" s="3"/>
      <c r="I20" s="3"/>
    </row>
    <row r="21" spans="1:9" ht="21.75" customHeight="1" x14ac:dyDescent="0.4">
      <c r="A21" s="25"/>
      <c r="B21" s="24"/>
      <c r="C21" s="3"/>
      <c r="D21" s="3"/>
      <c r="F21" s="25"/>
      <c r="G21" s="24"/>
      <c r="H21" s="3"/>
      <c r="I21" s="3"/>
    </row>
    <row r="22" spans="1:9" ht="14.25" customHeight="1" x14ac:dyDescent="0.4">
      <c r="A22" s="27"/>
      <c r="B22" s="29"/>
      <c r="C22" s="26"/>
      <c r="D22" s="26"/>
      <c r="F22" s="27"/>
      <c r="G22" s="29"/>
      <c r="H22" s="26"/>
      <c r="I22" s="26"/>
    </row>
    <row r="23" spans="1:9" ht="21" customHeight="1" x14ac:dyDescent="0.4">
      <c r="A23" s="25"/>
      <c r="B23" s="24"/>
      <c r="C23" s="3"/>
      <c r="D23" s="3"/>
      <c r="F23" s="25"/>
      <c r="G23" s="24"/>
      <c r="H23" s="3"/>
      <c r="I23" s="3"/>
    </row>
    <row r="24" spans="1:9" ht="14.25" customHeight="1" x14ac:dyDescent="0.4">
      <c r="A24" s="27"/>
      <c r="B24" s="24"/>
      <c r="C24" s="3"/>
      <c r="D24" s="3"/>
      <c r="F24" s="27"/>
      <c r="G24" s="24"/>
      <c r="H24" s="3"/>
      <c r="I24" s="3"/>
    </row>
    <row r="25" spans="1:9" ht="21" customHeight="1" x14ac:dyDescent="0.4">
      <c r="A25" s="25"/>
      <c r="B25" s="24"/>
      <c r="C25" s="3"/>
      <c r="D25" s="3"/>
      <c r="F25" s="25"/>
      <c r="G25" s="24"/>
      <c r="H25" s="3"/>
      <c r="I25" s="3"/>
    </row>
    <row r="26" spans="1:9" ht="14.25" customHeight="1" x14ac:dyDescent="0.4">
      <c r="A26" s="27"/>
      <c r="B26" s="24"/>
      <c r="C26" s="3"/>
      <c r="D26" s="3"/>
      <c r="F26" s="27"/>
      <c r="G26" s="24"/>
      <c r="H26" s="3"/>
      <c r="I26" s="3"/>
    </row>
    <row r="27" spans="1:9" ht="20.25" customHeight="1" x14ac:dyDescent="0.4">
      <c r="A27" s="25"/>
      <c r="B27" s="24"/>
      <c r="C27" s="3"/>
      <c r="D27" s="3"/>
      <c r="F27" s="25"/>
      <c r="G27" s="24"/>
      <c r="H27" s="3"/>
      <c r="I27" s="3"/>
    </row>
    <row r="28" spans="1:9" ht="14.25" customHeight="1" x14ac:dyDescent="0.4">
      <c r="A28" s="27"/>
      <c r="B28" s="24"/>
      <c r="C28" s="3"/>
      <c r="D28" s="3"/>
      <c r="F28" s="27"/>
      <c r="G28" s="24"/>
      <c r="H28" s="3"/>
      <c r="I28" s="3"/>
    </row>
    <row r="29" spans="1:9" ht="21.75" customHeight="1" x14ac:dyDescent="0.4">
      <c r="A29" s="25"/>
      <c r="B29" s="24"/>
      <c r="C29" s="3"/>
      <c r="D29" s="3"/>
      <c r="F29" s="25"/>
      <c r="G29" s="24"/>
      <c r="H29" s="3"/>
      <c r="I29" s="3"/>
    </row>
    <row r="30" spans="1:9" ht="14.25" customHeight="1" x14ac:dyDescent="0.4">
      <c r="A30" s="27"/>
      <c r="B30" s="24"/>
      <c r="C30" s="3"/>
      <c r="D30" s="3"/>
      <c r="F30" s="27"/>
      <c r="G30" s="24"/>
      <c r="H30" s="3"/>
      <c r="I30" s="3"/>
    </row>
    <row r="31" spans="1:9" ht="22.5" customHeight="1" x14ac:dyDescent="0.4">
      <c r="A31" s="25"/>
      <c r="B31" s="24"/>
      <c r="C31" s="3"/>
      <c r="D31" s="3"/>
      <c r="F31" s="25"/>
      <c r="G31" s="24"/>
      <c r="H31" s="3"/>
      <c r="I31" s="3"/>
    </row>
    <row r="32" spans="1:9" ht="14.25" customHeight="1" x14ac:dyDescent="0.4">
      <c r="A32" s="27"/>
      <c r="B32" s="29"/>
      <c r="C32" s="26"/>
      <c r="D32" s="26"/>
      <c r="F32" s="27"/>
      <c r="G32" s="29"/>
      <c r="H32" s="26"/>
      <c r="I32" s="26"/>
    </row>
    <row r="33" spans="1:9" ht="20.25" customHeight="1" x14ac:dyDescent="0.4">
      <c r="A33" s="25"/>
      <c r="B33" s="24"/>
      <c r="C33" s="3"/>
      <c r="D33" s="3"/>
      <c r="F33" s="25"/>
      <c r="G33" s="24"/>
      <c r="H33" s="3"/>
      <c r="I33" s="3"/>
    </row>
    <row r="34" spans="1:9" ht="14.25" customHeight="1" x14ac:dyDescent="0.4">
      <c r="A34" s="27"/>
      <c r="B34" s="24"/>
      <c r="C34" s="3"/>
      <c r="D34" s="3"/>
      <c r="F34" s="27"/>
      <c r="G34" s="24"/>
      <c r="H34" s="3"/>
      <c r="I34" s="3"/>
    </row>
    <row r="35" spans="1:9" ht="20.25" customHeight="1" x14ac:dyDescent="0.4">
      <c r="A35" s="25"/>
      <c r="B35" s="24"/>
      <c r="C35" s="3"/>
      <c r="D35" s="3"/>
      <c r="F35" s="25"/>
      <c r="G35" s="24"/>
      <c r="H35" s="3"/>
      <c r="I35" s="3"/>
    </row>
    <row r="36" spans="1:9" ht="16.5" customHeight="1" x14ac:dyDescent="0.4">
      <c r="A36" s="27"/>
      <c r="B36" s="24"/>
      <c r="C36" s="3"/>
      <c r="D36" s="3"/>
      <c r="F36" s="27"/>
      <c r="G36" s="24"/>
      <c r="H36" s="3"/>
      <c r="I36" s="3"/>
    </row>
    <row r="37" spans="1:9" ht="21" customHeight="1" x14ac:dyDescent="0.4">
      <c r="A37" s="25"/>
      <c r="B37" s="24"/>
      <c r="C37" s="3"/>
      <c r="D37" s="3"/>
      <c r="F37" s="25"/>
      <c r="G37" s="24"/>
      <c r="H37" s="3"/>
      <c r="I37" s="3"/>
    </row>
    <row r="38" spans="1:9" ht="13.5" customHeight="1" x14ac:dyDescent="0.4">
      <c r="A38" s="27"/>
      <c r="B38" s="24"/>
      <c r="C38" s="3"/>
      <c r="D38" s="3"/>
      <c r="F38" s="27"/>
      <c r="G38" s="24"/>
      <c r="H38" s="3"/>
      <c r="I38" s="3"/>
    </row>
    <row r="39" spans="1:9" ht="21" customHeight="1" x14ac:dyDescent="0.4">
      <c r="A39" s="25"/>
      <c r="B39" s="24"/>
      <c r="C39" s="3"/>
      <c r="D39" s="3"/>
      <c r="F39" s="25"/>
      <c r="G39" s="24"/>
      <c r="H39" s="3"/>
      <c r="I39" s="3"/>
    </row>
    <row r="40" spans="1:9" ht="13.5" customHeight="1" x14ac:dyDescent="0.4">
      <c r="A40" s="27"/>
      <c r="B40" s="24"/>
      <c r="C40" s="3"/>
      <c r="D40" s="3"/>
      <c r="F40" s="27"/>
      <c r="G40" s="24"/>
      <c r="H40" s="3"/>
      <c r="I40" s="3"/>
    </row>
    <row r="41" spans="1:9" ht="20.25" customHeight="1" x14ac:dyDescent="0.4">
      <c r="A41" s="25"/>
      <c r="B41" s="29"/>
      <c r="C41" s="26"/>
      <c r="D41" s="26"/>
      <c r="F41" s="25"/>
      <c r="G41" s="29"/>
      <c r="H41" s="26"/>
      <c r="I41" s="26"/>
    </row>
    <row r="42" spans="1:9" ht="13.5" customHeight="1" x14ac:dyDescent="0.4">
      <c r="A42" s="27"/>
      <c r="B42" s="24"/>
      <c r="C42" s="3"/>
      <c r="D42" s="3"/>
      <c r="F42" s="27"/>
      <c r="G42" s="24"/>
      <c r="H42" s="3"/>
      <c r="I42" s="3"/>
    </row>
    <row r="43" spans="1:9" ht="20.25" customHeight="1" x14ac:dyDescent="0.4">
      <c r="A43" s="25"/>
      <c r="B43" s="24"/>
      <c r="C43" s="3"/>
      <c r="D43" s="3"/>
      <c r="F43" s="25"/>
      <c r="G43" s="24"/>
      <c r="H43" s="3"/>
      <c r="I43" s="3"/>
    </row>
    <row r="44" spans="1:9" ht="13.5" customHeight="1" x14ac:dyDescent="0.4">
      <c r="A44" s="27"/>
      <c r="B44" s="24"/>
      <c r="C44" s="3"/>
      <c r="D44" s="3"/>
      <c r="F44" s="27"/>
      <c r="G44" s="24"/>
      <c r="H44" s="3"/>
      <c r="I44" s="3"/>
    </row>
    <row r="45" spans="1:9" ht="21.75" customHeight="1" x14ac:dyDescent="0.4">
      <c r="A45" s="25"/>
      <c r="B45" s="24"/>
      <c r="C45" s="3"/>
      <c r="D45" s="3"/>
      <c r="F45" s="25"/>
      <c r="G45" s="24"/>
      <c r="H45" s="3"/>
      <c r="I45" s="3"/>
    </row>
    <row r="46" spans="1:9" ht="15" customHeight="1" x14ac:dyDescent="0.4"/>
    <row r="47" spans="1:9" ht="21" customHeight="1" x14ac:dyDescent="0.4"/>
    <row r="48" spans="1:9" ht="15" customHeight="1" x14ac:dyDescent="0.4"/>
    <row r="49" ht="22.5" customHeight="1" x14ac:dyDescent="0.4"/>
    <row r="50" ht="13.5" customHeight="1" x14ac:dyDescent="0.4"/>
    <row r="51" ht="21" customHeight="1" x14ac:dyDescent="0.4"/>
    <row r="52" ht="14.25" customHeight="1" x14ac:dyDescent="0.4"/>
    <row r="53" ht="21.75" customHeight="1" x14ac:dyDescent="0.4"/>
    <row r="54" ht="13.5" customHeight="1" x14ac:dyDescent="0.4"/>
    <row r="55" ht="20.25" customHeight="1" x14ac:dyDescent="0.4"/>
    <row r="56" ht="13.5" customHeight="1" x14ac:dyDescent="0.4"/>
    <row r="57" ht="19.5" customHeight="1" x14ac:dyDescent="0.4"/>
    <row r="58" ht="14.25" customHeight="1" x14ac:dyDescent="0.4"/>
    <row r="59" ht="20.25" customHeight="1" x14ac:dyDescent="0.4"/>
    <row r="60" ht="14.25" customHeight="1" x14ac:dyDescent="0.4"/>
    <row r="61" ht="21" customHeight="1" x14ac:dyDescent="0.4"/>
  </sheetData>
  <phoneticPr fontId="1"/>
  <dataValidations count="1">
    <dataValidation type="list" allowBlank="1" showInputMessage="1" showErrorMessage="1" sqref="B34:D34 B8:D8 B18:D18 B28:D28 B37:D37 G34:I34 G8:I8 G18:I18 G28:I28 G37:I37" xr:uid="{00000000-0002-0000-1B00-000000000000}">
      <formula1>#REF!</formula1>
    </dataValidation>
  </dataValidations>
  <pageMargins left="0.31496062992125984" right="0.51181102362204722" top="0.35433070866141736" bottom="0" header="0.19685039370078741"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入力用（1ページ目のみ）</vt:lpstr>
      <vt:lpstr>手書き用</vt:lpstr>
      <vt:lpstr>Sheet2</vt:lpstr>
      <vt:lpstr>'入力用（1ページ目のみ）'!Print_Area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大坂亜希子</dc:creator>
  <cp:lastModifiedBy>大坂亜希子</cp:lastModifiedBy>
  <cp:lastPrinted>2023-11-30T23:18:42Z</cp:lastPrinted>
  <dcterms:created xsi:type="dcterms:W3CDTF">2018-03-31T04:56:42Z</dcterms:created>
  <dcterms:modified xsi:type="dcterms:W3CDTF">2023-11-30T23:23:29Z</dcterms:modified>
</cp:coreProperties>
</file>